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810" windowWidth="4110" windowHeight="2715" activeTab="0"/>
  </bookViews>
  <sheets>
    <sheet name="Mutqer" sheetId="1" r:id="rId1"/>
    <sheet name="Sheet1" sheetId="2" r:id="rId2"/>
  </sheets>
  <definedNames>
    <definedName name="_xlnm.Print_Titles" localSheetId="0">'Mutqer'!$B:$B,'Mutqer'!$3:$8</definedName>
  </definedNames>
  <calcPr fullCalcOnLoad="1"/>
</workbook>
</file>

<file path=xl/sharedStrings.xml><?xml version="1.0" encoding="utf-8"?>
<sst xmlns="http://schemas.openxmlformats.org/spreadsheetml/2006/main" count="369" uniqueCount="167">
  <si>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</si>
  <si>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</si>
  <si>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 xml:space="preserve">փաստ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</si>
  <si>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</si>
  <si>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</si>
  <si>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</si>
  <si>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</si>
  <si>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</si>
  <si>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</si>
  <si>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</si>
  <si>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</si>
  <si>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</si>
  <si>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</si>
  <si>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</si>
  <si>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</si>
  <si>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</si>
  <si>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</si>
  <si>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</si>
  <si>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</si>
  <si>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</si>
  <si>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</si>
  <si>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</si>
  <si>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</si>
  <si>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</si>
  <si>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</si>
  <si>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</si>
  <si>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</si>
  <si>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</si>
  <si>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</si>
  <si>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</si>
  <si>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</si>
  <si>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</si>
  <si>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</si>
  <si>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</si>
  <si>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</si>
  <si>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</si>
  <si>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</si>
  <si>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</si>
  <si>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</si>
  <si>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</si>
  <si>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</si>
  <si>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</si>
  <si>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</si>
  <si>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</si>
  <si>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 xml:space="preserve">փաստ.                                                                            </t>
  </si>
  <si>
    <t>կատ. %-ը</t>
  </si>
  <si>
    <t xml:space="preserve"> ՀԱՇՎԵՏՎՈՒԹՅՈՒՆ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</si>
  <si>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</si>
  <si>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</si>
  <si>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</si>
  <si>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</si>
  <si>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</si>
  <si>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</si>
  <si>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</si>
  <si>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</si>
  <si>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</si>
  <si>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</si>
  <si>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</si>
  <si>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</si>
  <si>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</si>
  <si>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</si>
  <si>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</si>
  <si>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</si>
  <si>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</si>
  <si>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</si>
  <si>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</si>
  <si>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</si>
  <si>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</si>
  <si>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</si>
  <si>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</si>
  <si>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</si>
  <si>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</si>
  <si>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</si>
  <si>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</si>
  <si>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</si>
  <si>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</si>
  <si>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</si>
  <si>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</si>
  <si>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</si>
  <si>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</si>
  <si>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</si>
  <si>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</si>
  <si>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</si>
  <si>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</si>
  <si>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</si>
  <si>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</si>
  <si>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</si>
  <si>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</si>
  <si>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</si>
  <si>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</si>
  <si>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</si>
  <si>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</si>
  <si>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</si>
  <si>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</si>
  <si>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</si>
  <si>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</si>
  <si>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</si>
  <si>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</si>
  <si>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ՀՈՎՏԱՇԵՆ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</si>
  <si>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</si>
  <si>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</si>
  <si>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</si>
  <si>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</si>
  <si>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</si>
  <si>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</si>
  <si>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</si>
  <si>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</si>
  <si>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</si>
  <si>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</si>
  <si>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</si>
  <si>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</si>
  <si>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</si>
  <si>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</si>
  <si>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</si>
  <si>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</si>
  <si>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</si>
  <si>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</si>
  <si>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</si>
  <si>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ՇԱՂԱՓ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</si>
  <si>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</si>
  <si>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</si>
  <si>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</si>
  <si>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</si>
  <si>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</si>
  <si>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</si>
  <si>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</si>
  <si>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</si>
  <si>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</si>
  <si>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</si>
  <si>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</si>
  <si>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</si>
  <si>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</si>
  <si>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</si>
  <si>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Վ.ԱՐՏԱՇԱՏ</t>
  </si>
  <si>
    <t>Վ.ԴՎԻՆ</t>
  </si>
  <si>
    <t>ՏԱՓԵՐԱԿԱՆ</t>
  </si>
  <si>
    <t>ՈՒՐՑԱԼԱՆՋ</t>
  </si>
  <si>
    <t>ՈՒՐԾԱՁՈՐ</t>
  </si>
  <si>
    <t>Փ.ՎԵԴԻ</t>
  </si>
  <si>
    <t>ՔԱՂՑՐԱՇԵՆ</t>
  </si>
  <si>
    <t>ԸՆԴԱՄԵՆԸ</t>
  </si>
  <si>
    <t>ԳԻՆԵՎԵՏ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</si>
  <si>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</si>
  <si>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</si>
  <si>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</si>
  <si>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t xml:space="preserve"> տող 1260
2.6 Կապիտալ ներքին պաշտոնական դրամաշնորհներ` ստացված կառավարման այլ մակարդակներից</t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</si>
  <si>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</si>
  <si>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</si>
  <si>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</si>
  <si>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>Այդ թվում աղբահանության վճար</t>
  </si>
  <si>
    <t>ՀՆԱԲԵՐԴ</t>
  </si>
  <si>
    <t>Ընդամենը գույքահարկ 
/բյուջ տող 1111 + 1120/</t>
  </si>
  <si>
    <t>Ընդամենը տույժերի և տուգանքների գումարները</t>
  </si>
  <si>
    <t>այդ թվում երաժշտական դպրոցներին</t>
  </si>
  <si>
    <t>այդ թվում  դոտացիա համայնքներին</t>
  </si>
  <si>
    <t>ծրագիր                                                                                                                                                                                                                          տարեկան</t>
  </si>
  <si>
    <t>այլ դոտացիա</t>
  </si>
  <si>
    <t>Ընդամենը գույքահարկի ապառքը 01.01.16թ. դրությամբ*</t>
  </si>
  <si>
    <t>2016թ. բյուջեում ներառված գույքահարկի ապառքի գումարը</t>
  </si>
  <si>
    <t>Ընդամենը հողի հարկի ապառքը 01.01.16թ. դրությամբ*</t>
  </si>
  <si>
    <t>2016թ. բյուջեում ներառված հողի հարկի ապառքի գումարը*</t>
  </si>
  <si>
    <t xml:space="preserve">Տեղեկատվություն Արարատի մարզի  գույքահարկի և հողի հարկի ապառքների վերաբերյալ  </t>
  </si>
  <si>
    <r>
      <t>տող 1341
Համայնքի սեփականություն</t>
    </r>
    <r>
      <rPr>
        <sz val="8"/>
        <color indexed="60"/>
        <rFont val="GHEA Grapalat"/>
        <family val="3"/>
      </rPr>
      <t xml:space="preserve">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</si>
  <si>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>ծրագիր                                                                                                                                                                                                                                  /11ամիս/</t>
  </si>
  <si>
    <t xml:space="preserve">Գանձված  հողի հարկի  ապառքի գումարը 01.01,2017թ դրությամբ </t>
  </si>
  <si>
    <t>Գանձված  գույքահարկի ապառքի գումարը  01,01,2017թ դրությամբ</t>
  </si>
  <si>
    <t xml:space="preserve">                                                      ՀՀ  ԱՐԱՐԱՏԻ   ՄԱՐԶԻ  ՀԱՄԱՅՆՔՆԵՐԻ   ԲՅՈՒՋԵՏԱՅԻՆ   ԵԿԱՄՈՒՏՆԵՐԻ      ՎԵՐԱԲԵՐՅԱԼ               (աճողական)
                                                                       01.01.2017թ.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</si>
</sst>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-* #,##0.00\ _ _-;\-* #,##0.00\ _ _-;_-* &quot;-&quot;??\ _ _-;_-@_-"/>
    <numFmt numFmtId="212" formatCode="_-* #,##0\ _ _-;\-* #,##0\ _ _-;_-* &quot;-&quot;\ _ _-;_-@_-"/>
    <numFmt numFmtId="213" formatCode="_-* #,##0.00\ &quot; &quot;_-;\-* #,##0.00\ &quot; &quot;_-;_-* &quot;-&quot;??\ &quot; &quot;_-;_-@_-"/>
    <numFmt numFmtId="214" formatCode="_-* #,##0\ &quot; &quot;_-;\-* #,##0\ &quot; &quot;_-;_-* &quot;-&quot;\ &quot; &quot;_-;_-@_-"/>
    <numFmt numFmtId="215" formatCode="#,##0.000000000000"/>
    <numFmt numFmtId="216" formatCode="#,##0.000"/>
    <numFmt numFmtId="217" formatCode="#,##0.00000000000"/>
  </numFmts>
  <fonts count="33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0"/>
      <color indexed="8"/>
      <name val="GHEA Grapalat"/>
      <family val="3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8"/>
      <name val="GHEA Grapalat"/>
      <family val="3"/>
    </font>
    <font>
      <sz val="8"/>
      <color indexed="60"/>
      <name val="GHEA Grapalat"/>
      <family val="3"/>
    </font>
    <font>
      <sz val="10"/>
      <name val="Arial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1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wrapText="1"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Alignment="1">
      <alignment wrapText="1"/>
    </xf>
    <xf numFmtId="0" fontId="8" fillId="24" borderId="0" xfId="0" applyFont="1" applyFill="1" applyAlignment="1" applyProtection="1">
      <alignment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Alignment="1" applyProtection="1">
      <alignment/>
      <protection locked="0"/>
    </xf>
    <xf numFmtId="0" fontId="7" fillId="20" borderId="11" xfId="0" applyFont="1" applyFill="1" applyBorder="1" applyAlignment="1" applyProtection="1">
      <alignment horizontal="center" vertical="center" wrapText="1"/>
      <protection/>
    </xf>
    <xf numFmtId="0" fontId="5" fillId="20" borderId="11" xfId="0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1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>
      <alignment horizontal="left"/>
    </xf>
    <xf numFmtId="207" fontId="5" fillId="0" borderId="12" xfId="0" applyNumberFormat="1" applyFont="1" applyFill="1" applyBorder="1" applyAlignment="1" applyProtection="1">
      <alignment horizontal="right" vertical="center" wrapText="1"/>
      <protection/>
    </xf>
    <xf numFmtId="207" fontId="5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5" fillId="0" borderId="12" xfId="0" applyFont="1" applyFill="1" applyBorder="1" applyAlignment="1">
      <alignment horizontal="left"/>
    </xf>
    <xf numFmtId="0" fontId="8" fillId="0" borderId="0" xfId="0" applyFont="1" applyFill="1" applyAlignment="1" applyProtection="1">
      <alignment horizontal="right"/>
      <protection locked="0"/>
    </xf>
    <xf numFmtId="0" fontId="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right"/>
      <protection locked="0"/>
    </xf>
    <xf numFmtId="0" fontId="7" fillId="24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207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207" fontId="10" fillId="0" borderId="12" xfId="0" applyNumberFormat="1" applyFont="1" applyFill="1" applyBorder="1" applyAlignment="1">
      <alignment horizontal="right"/>
    </xf>
    <xf numFmtId="207" fontId="5" fillId="0" borderId="12" xfId="0" applyNumberFormat="1" applyFont="1" applyFill="1" applyBorder="1" applyAlignment="1">
      <alignment horizontal="right" vertical="center" wrapText="1"/>
    </xf>
    <xf numFmtId="207" fontId="5" fillId="0" borderId="12" xfId="0" applyNumberFormat="1" applyFont="1" applyFill="1" applyBorder="1" applyAlignment="1">
      <alignment horizontal="right"/>
    </xf>
    <xf numFmtId="207" fontId="10" fillId="0" borderId="12" xfId="0" applyNumberFormat="1" applyFont="1" applyFill="1" applyBorder="1" applyAlignment="1">
      <alignment horizontal="right" vertical="center" wrapText="1"/>
    </xf>
    <xf numFmtId="207" fontId="5" fillId="0" borderId="12" xfId="0" applyNumberFormat="1" applyFont="1" applyFill="1" applyBorder="1" applyAlignment="1">
      <alignment horizontal="right" vertical="center"/>
    </xf>
    <xf numFmtId="207" fontId="5" fillId="0" borderId="12" xfId="33" applyNumberFormat="1" applyFont="1" applyFill="1" applyBorder="1" applyAlignment="1">
      <alignment horizontal="right" vertical="center"/>
    </xf>
    <xf numFmtId="207" fontId="10" fillId="0" borderId="12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 applyProtection="1">
      <alignment vertical="center"/>
      <protection locked="0"/>
    </xf>
    <xf numFmtId="207" fontId="5" fillId="0" borderId="0" xfId="0" applyNumberFormat="1" applyFont="1" applyFill="1" applyAlignment="1">
      <alignment/>
    </xf>
    <xf numFmtId="0" fontId="7" fillId="24" borderId="16" xfId="0" applyFont="1" applyFill="1" applyBorder="1" applyAlignment="1" applyProtection="1">
      <alignment horizontal="left" vertical="center" wrapText="1" indent="1"/>
      <protection/>
    </xf>
    <xf numFmtId="0" fontId="7" fillId="24" borderId="16" xfId="0" applyFont="1" applyFill="1" applyBorder="1" applyAlignment="1" applyProtection="1">
      <alignment horizontal="center" vertical="center" wrapText="1"/>
      <protection/>
    </xf>
    <xf numFmtId="207" fontId="5" fillId="0" borderId="12" xfId="0" applyNumberFormat="1" applyFont="1" applyFill="1" applyBorder="1" applyAlignment="1" applyProtection="1">
      <alignment vertical="center"/>
      <protection locked="0"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 locked="0"/>
    </xf>
    <xf numFmtId="4" fontId="5" fillId="0" borderId="12" xfId="0" applyNumberFormat="1" applyFont="1" applyBorder="1" applyAlignment="1" applyProtection="1">
      <alignment vertical="center"/>
      <protection locked="0"/>
    </xf>
    <xf numFmtId="207" fontId="5" fillId="0" borderId="12" xfId="0" applyNumberFormat="1" applyFont="1" applyBorder="1" applyAlignment="1" applyProtection="1">
      <alignment vertical="center"/>
      <protection locked="0"/>
    </xf>
    <xf numFmtId="207" fontId="5" fillId="0" borderId="12" xfId="0" applyNumberFormat="1" applyFont="1" applyFill="1" applyBorder="1" applyAlignment="1" applyProtection="1">
      <alignment/>
      <protection locked="0"/>
    </xf>
    <xf numFmtId="4" fontId="20" fillId="0" borderId="17" xfId="0" applyNumberFormat="1" applyFont="1" applyBorder="1" applyAlignment="1" applyProtection="1">
      <alignment horizontal="right" vertical="center"/>
      <protection locked="0"/>
    </xf>
    <xf numFmtId="0" fontId="9" fillId="25" borderId="18" xfId="0" applyNumberFormat="1" applyFont="1" applyFill="1" applyBorder="1" applyAlignment="1" applyProtection="1">
      <alignment horizontal="center" vertical="center" wrapText="1"/>
      <protection/>
    </xf>
    <xf numFmtId="0" fontId="9" fillId="25" borderId="19" xfId="0" applyNumberFormat="1" applyFont="1" applyFill="1" applyBorder="1" applyAlignment="1" applyProtection="1">
      <alignment horizontal="center" vertical="center" wrapText="1"/>
      <protection/>
    </xf>
    <xf numFmtId="0" fontId="9" fillId="25" borderId="20" xfId="0" applyNumberFormat="1" applyFont="1" applyFill="1" applyBorder="1" applyAlignment="1" applyProtection="1">
      <alignment horizontal="center" vertical="center" wrapText="1"/>
      <protection/>
    </xf>
    <xf numFmtId="0" fontId="9" fillId="25" borderId="21" xfId="0" applyNumberFormat="1" applyFont="1" applyFill="1" applyBorder="1" applyAlignment="1" applyProtection="1">
      <alignment horizontal="center" vertical="center" wrapText="1"/>
      <protection/>
    </xf>
    <xf numFmtId="0" fontId="9" fillId="25" borderId="14" xfId="0" applyNumberFormat="1" applyFont="1" applyFill="1" applyBorder="1" applyAlignment="1" applyProtection="1">
      <alignment horizontal="center" vertical="center" wrapText="1"/>
      <protection/>
    </xf>
    <xf numFmtId="0" fontId="9" fillId="25" borderId="22" xfId="0" applyNumberFormat="1" applyFont="1" applyFill="1" applyBorder="1" applyAlignment="1" applyProtection="1">
      <alignment horizontal="center" vertical="center" wrapText="1"/>
      <protection/>
    </xf>
    <xf numFmtId="0" fontId="9" fillId="25" borderId="0" xfId="0" applyNumberFormat="1" applyFont="1" applyFill="1" applyBorder="1" applyAlignment="1" applyProtection="1">
      <alignment horizontal="center" vertical="center" wrapText="1"/>
      <protection/>
    </xf>
    <xf numFmtId="0" fontId="9" fillId="25" borderId="23" xfId="0" applyNumberFormat="1" applyFont="1" applyFill="1" applyBorder="1" applyAlignment="1" applyProtection="1">
      <alignment horizontal="center" vertical="center" wrapText="1"/>
      <protection/>
    </xf>
    <xf numFmtId="0" fontId="9" fillId="25" borderId="24" xfId="0" applyNumberFormat="1" applyFont="1" applyFill="1" applyBorder="1" applyAlignment="1" applyProtection="1">
      <alignment horizontal="center" vertical="center" wrapText="1"/>
      <protection/>
    </xf>
    <xf numFmtId="4" fontId="7" fillId="24" borderId="20" xfId="0" applyNumberFormat="1" applyFont="1" applyFill="1" applyBorder="1" applyAlignment="1" applyProtection="1">
      <alignment horizontal="center" vertical="center" wrapText="1"/>
      <protection/>
    </xf>
    <xf numFmtId="4" fontId="7" fillId="24" borderId="21" xfId="0" applyNumberFormat="1" applyFont="1" applyFill="1" applyBorder="1" applyAlignment="1" applyProtection="1">
      <alignment horizontal="center" vertical="center" wrapText="1"/>
      <protection/>
    </xf>
    <xf numFmtId="4" fontId="7" fillId="24" borderId="14" xfId="0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Font="1" applyFill="1" applyBorder="1" applyAlignment="1" applyProtection="1">
      <alignment horizontal="center" vertical="center" wrapText="1"/>
      <protection/>
    </xf>
    <xf numFmtId="4" fontId="7" fillId="24" borderId="11" xfId="0" applyNumberFormat="1" applyFont="1" applyFill="1" applyBorder="1" applyAlignment="1" applyProtection="1">
      <alignment horizontal="center" vertical="center" wrapText="1"/>
      <protection/>
    </xf>
    <xf numFmtId="4" fontId="7" fillId="24" borderId="25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0" fontId="7" fillId="24" borderId="13" xfId="0" applyFont="1" applyFill="1" applyBorder="1" applyAlignment="1" applyProtection="1">
      <alignment horizontal="center" vertical="center" wrapText="1"/>
      <protection/>
    </xf>
    <xf numFmtId="0" fontId="7" fillId="24" borderId="16" xfId="0" applyFont="1" applyFill="1" applyBorder="1" applyAlignment="1" applyProtection="1">
      <alignment horizontal="center" vertical="center" wrapText="1"/>
      <protection/>
    </xf>
    <xf numFmtId="4" fontId="7" fillId="24" borderId="12" xfId="0" applyNumberFormat="1" applyFont="1" applyFill="1" applyBorder="1" applyAlignment="1" applyProtection="1">
      <alignment horizontal="center" vertical="center" wrapText="1"/>
      <protection/>
    </xf>
    <xf numFmtId="4" fontId="7" fillId="22" borderId="11" xfId="0" applyNumberFormat="1" applyFont="1" applyFill="1" applyBorder="1" applyAlignment="1" applyProtection="1">
      <alignment horizontal="center" vertical="center" wrapText="1"/>
      <protection/>
    </xf>
    <xf numFmtId="4" fontId="7" fillId="22" borderId="25" xfId="0" applyNumberFormat="1" applyFont="1" applyFill="1" applyBorder="1" applyAlignment="1" applyProtection="1">
      <alignment horizontal="center" vertical="center" wrapText="1"/>
      <protection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  <protection/>
    </xf>
    <xf numFmtId="0" fontId="7" fillId="24" borderId="16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vertical="center" textRotation="90" wrapText="1"/>
      <protection/>
    </xf>
    <xf numFmtId="0" fontId="7" fillId="24" borderId="15" xfId="0" applyFont="1" applyFill="1" applyBorder="1" applyAlignment="1" applyProtection="1">
      <alignment horizontal="center" vertical="center" textRotation="90" wrapText="1"/>
      <protection/>
    </xf>
    <xf numFmtId="0" fontId="7" fillId="24" borderId="25" xfId="0" applyFont="1" applyFill="1" applyBorder="1" applyAlignment="1" applyProtection="1">
      <alignment horizontal="center" vertical="center" textRotation="90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" fontId="9" fillId="24" borderId="22" xfId="0" applyNumberFormat="1" applyFont="1" applyFill="1" applyBorder="1" applyAlignment="1" applyProtection="1">
      <alignment horizontal="center" vertical="center" wrapText="1"/>
      <protection/>
    </xf>
    <xf numFmtId="4" fontId="9" fillId="24" borderId="0" xfId="0" applyNumberFormat="1" applyFont="1" applyFill="1" applyBorder="1" applyAlignment="1" applyProtection="1">
      <alignment horizontal="center" vertical="center" wrapText="1"/>
      <protection/>
    </xf>
    <xf numFmtId="4" fontId="9" fillId="2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3" xfId="0" applyFont="1" applyFill="1" applyBorder="1" applyAlignment="1" applyProtection="1">
      <alignment horizontal="center" vertical="center" wrapText="1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7" fillId="4" borderId="16" xfId="0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4" fontId="7" fillId="24" borderId="19" xfId="0" applyNumberFormat="1" applyFont="1" applyFill="1" applyBorder="1" applyAlignment="1" applyProtection="1">
      <alignment horizontal="center" vertical="center" wrapText="1"/>
      <protection/>
    </xf>
    <xf numFmtId="4" fontId="7" fillId="24" borderId="18" xfId="0" applyNumberFormat="1" applyFont="1" applyFill="1" applyBorder="1" applyAlignment="1" applyProtection="1">
      <alignment horizontal="center" vertical="center" wrapText="1"/>
      <protection/>
    </xf>
    <xf numFmtId="4" fontId="7" fillId="24" borderId="13" xfId="0" applyNumberFormat="1" applyFont="1" applyFill="1" applyBorder="1" applyAlignment="1" applyProtection="1">
      <alignment horizontal="center" vertical="center" wrapText="1"/>
      <protection/>
    </xf>
    <xf numFmtId="4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2" xfId="0" applyFont="1" applyFill="1" applyBorder="1" applyAlignment="1" applyProtection="1">
      <alignment horizontal="center" vertical="center" wrapText="1"/>
      <protection/>
    </xf>
    <xf numFmtId="0" fontId="7" fillId="24" borderId="20" xfId="0" applyFont="1" applyFill="1" applyBorder="1" applyAlignment="1" applyProtection="1">
      <alignment horizontal="center" vertical="center" wrapText="1"/>
      <protection/>
    </xf>
    <xf numFmtId="0" fontId="7" fillId="24" borderId="21" xfId="0" applyFont="1" applyFill="1" applyBorder="1" applyAlignment="1" applyProtection="1">
      <alignment horizontal="center" vertical="center" wrapText="1"/>
      <protection/>
    </xf>
    <xf numFmtId="0" fontId="7" fillId="24" borderId="19" xfId="0" applyFont="1" applyFill="1" applyBorder="1" applyAlignment="1" applyProtection="1">
      <alignment horizontal="center" vertical="center" wrapText="1"/>
      <protection/>
    </xf>
    <xf numFmtId="0" fontId="7" fillId="24" borderId="18" xfId="0" applyFont="1" applyFill="1" applyBorder="1" applyAlignment="1" applyProtection="1">
      <alignment horizontal="center" vertical="center" wrapText="1"/>
      <protection/>
    </xf>
    <xf numFmtId="0" fontId="9" fillId="24" borderId="13" xfId="0" applyNumberFormat="1" applyFont="1" applyFill="1" applyBorder="1" applyAlignment="1" applyProtection="1">
      <alignment horizontal="center" vertical="center" wrapText="1"/>
      <protection/>
    </xf>
    <xf numFmtId="0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24" borderId="1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Font="1" applyFill="1" applyBorder="1" applyAlignment="1" applyProtection="1">
      <alignment horizontal="center" vertical="center" wrapText="1"/>
      <protection/>
    </xf>
    <xf numFmtId="0" fontId="5" fillId="4" borderId="14" xfId="0" applyFont="1" applyFill="1" applyBorder="1" applyAlignment="1" applyProtection="1">
      <alignment horizontal="center" vertical="center" wrapText="1"/>
      <protection/>
    </xf>
    <xf numFmtId="0" fontId="5" fillId="4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horizontal="center" vertical="center" wrapText="1"/>
      <protection/>
    </xf>
    <xf numFmtId="0" fontId="5" fillId="4" borderId="19" xfId="0" applyFont="1" applyFill="1" applyBorder="1" applyAlignment="1" applyProtection="1">
      <alignment horizontal="center" vertical="center" wrapText="1"/>
      <protection/>
    </xf>
    <xf numFmtId="0" fontId="5" fillId="4" borderId="24" xfId="0" applyFont="1" applyFill="1" applyBorder="1" applyAlignment="1" applyProtection="1">
      <alignment horizontal="center" vertical="center" wrapText="1"/>
      <protection/>
    </xf>
    <xf numFmtId="4" fontId="7" fillId="24" borderId="15" xfId="0" applyNumberFormat="1" applyFont="1" applyFill="1" applyBorder="1" applyAlignment="1" applyProtection="1">
      <alignment horizontal="center" vertical="center" wrapText="1"/>
      <protection/>
    </xf>
    <xf numFmtId="4" fontId="9" fillId="24" borderId="13" xfId="0" applyNumberFormat="1" applyFont="1" applyFill="1" applyBorder="1" applyAlignment="1" applyProtection="1">
      <alignment horizontal="center" vertical="center" wrapText="1"/>
      <protection/>
    </xf>
    <xf numFmtId="4" fontId="9" fillId="24" borderId="10" xfId="0" applyNumberFormat="1" applyFont="1" applyFill="1" applyBorder="1" applyAlignment="1" applyProtection="1">
      <alignment horizontal="center" vertical="center" wrapText="1"/>
      <protection/>
    </xf>
    <xf numFmtId="4" fontId="4" fillId="25" borderId="20" xfId="0" applyNumberFormat="1" applyFont="1" applyFill="1" applyBorder="1" applyAlignment="1" applyProtection="1">
      <alignment horizontal="center" vertical="center" wrapText="1"/>
      <protection/>
    </xf>
    <xf numFmtId="4" fontId="4" fillId="25" borderId="21" xfId="0" applyNumberFormat="1" applyFont="1" applyFill="1" applyBorder="1" applyAlignment="1" applyProtection="1">
      <alignment horizontal="center" vertical="center" wrapText="1"/>
      <protection/>
    </xf>
    <xf numFmtId="4" fontId="4" fillId="25" borderId="14" xfId="0" applyNumberFormat="1" applyFont="1" applyFill="1" applyBorder="1" applyAlignment="1" applyProtection="1">
      <alignment horizontal="center" vertical="center" wrapText="1"/>
      <protection/>
    </xf>
    <xf numFmtId="4" fontId="4" fillId="25" borderId="22" xfId="0" applyNumberFormat="1" applyFont="1" applyFill="1" applyBorder="1" applyAlignment="1" applyProtection="1">
      <alignment horizontal="center" vertical="center" wrapText="1"/>
      <protection/>
    </xf>
    <xf numFmtId="4" fontId="4" fillId="25" borderId="0" xfId="0" applyNumberFormat="1" applyFont="1" applyFill="1" applyBorder="1" applyAlignment="1" applyProtection="1">
      <alignment horizontal="center" vertical="center" wrapText="1"/>
      <protection/>
    </xf>
    <xf numFmtId="4" fontId="4" fillId="25" borderId="23" xfId="0" applyNumberFormat="1" applyFont="1" applyFill="1" applyBorder="1" applyAlignment="1" applyProtection="1">
      <alignment horizontal="center" vertical="center" wrapText="1"/>
      <protection/>
    </xf>
    <xf numFmtId="4" fontId="4" fillId="25" borderId="19" xfId="0" applyNumberFormat="1" applyFont="1" applyFill="1" applyBorder="1" applyAlignment="1" applyProtection="1">
      <alignment horizontal="center" vertical="center" wrapText="1"/>
      <protection/>
    </xf>
    <xf numFmtId="4" fontId="4" fillId="25" borderId="18" xfId="0" applyNumberFormat="1" applyFont="1" applyFill="1" applyBorder="1" applyAlignment="1" applyProtection="1">
      <alignment horizontal="center" vertical="center" wrapText="1"/>
      <protection/>
    </xf>
    <xf numFmtId="4" fontId="4" fillId="25" borderId="24" xfId="0" applyNumberFormat="1" applyFont="1" applyFill="1" applyBorder="1" applyAlignment="1" applyProtection="1">
      <alignment horizontal="center" vertical="center" wrapText="1"/>
      <protection/>
    </xf>
    <xf numFmtId="0" fontId="4" fillId="25" borderId="20" xfId="0" applyNumberFormat="1" applyFont="1" applyFill="1" applyBorder="1" applyAlignment="1" applyProtection="1">
      <alignment horizontal="center" vertical="center" wrapText="1"/>
      <protection/>
    </xf>
    <xf numFmtId="0" fontId="4" fillId="25" borderId="21" xfId="0" applyNumberFormat="1" applyFont="1" applyFill="1" applyBorder="1" applyAlignment="1" applyProtection="1">
      <alignment horizontal="center" vertical="center" wrapText="1"/>
      <protection/>
    </xf>
    <xf numFmtId="0" fontId="4" fillId="25" borderId="22" xfId="0" applyNumberFormat="1" applyFont="1" applyFill="1" applyBorder="1" applyAlignment="1" applyProtection="1">
      <alignment horizontal="center" vertical="center" wrapText="1"/>
      <protection/>
    </xf>
    <xf numFmtId="0" fontId="4" fillId="25" borderId="0" xfId="0" applyNumberFormat="1" applyFont="1" applyFill="1" applyBorder="1" applyAlignment="1" applyProtection="1">
      <alignment horizontal="center" vertical="center" wrapText="1"/>
      <protection/>
    </xf>
    <xf numFmtId="0" fontId="4" fillId="25" borderId="19" xfId="0" applyNumberFormat="1" applyFont="1" applyFill="1" applyBorder="1" applyAlignment="1" applyProtection="1">
      <alignment horizontal="center" vertical="center" wrapText="1"/>
      <protection/>
    </xf>
    <xf numFmtId="0" fontId="4" fillId="25" borderId="18" xfId="0" applyNumberFormat="1" applyFont="1" applyFill="1" applyBorder="1" applyAlignment="1" applyProtection="1">
      <alignment horizontal="center" vertical="center" wrapText="1"/>
      <protection/>
    </xf>
    <xf numFmtId="0" fontId="6" fillId="25" borderId="20" xfId="0" applyNumberFormat="1" applyFont="1" applyFill="1" applyBorder="1" applyAlignment="1" applyProtection="1">
      <alignment horizontal="center" vertical="center" wrapText="1"/>
      <protection/>
    </xf>
    <xf numFmtId="0" fontId="6" fillId="25" borderId="14" xfId="0" applyNumberFormat="1" applyFont="1" applyFill="1" applyBorder="1" applyAlignment="1" applyProtection="1">
      <alignment horizontal="center" vertical="center" wrapText="1"/>
      <protection/>
    </xf>
    <xf numFmtId="0" fontId="6" fillId="25" borderId="22" xfId="0" applyNumberFormat="1" applyFont="1" applyFill="1" applyBorder="1" applyAlignment="1" applyProtection="1">
      <alignment horizontal="center" vertical="center" wrapText="1"/>
      <protection/>
    </xf>
    <xf numFmtId="0" fontId="6" fillId="25" borderId="23" xfId="0" applyNumberFormat="1" applyFont="1" applyFill="1" applyBorder="1" applyAlignment="1" applyProtection="1">
      <alignment horizontal="center" vertical="center" wrapText="1"/>
      <protection/>
    </xf>
    <xf numFmtId="0" fontId="6" fillId="25" borderId="19" xfId="0" applyNumberFormat="1" applyFont="1" applyFill="1" applyBorder="1" applyAlignment="1" applyProtection="1">
      <alignment horizontal="center" vertical="center" wrapText="1"/>
      <protection/>
    </xf>
    <xf numFmtId="0" fontId="6" fillId="25" borderId="24" xfId="0" applyNumberFormat="1" applyFont="1" applyFill="1" applyBorder="1" applyAlignment="1" applyProtection="1">
      <alignment horizontal="center" vertical="center" wrapText="1"/>
      <protection/>
    </xf>
    <xf numFmtId="0" fontId="7" fillId="24" borderId="14" xfId="0" applyNumberFormat="1" applyFont="1" applyFill="1" applyBorder="1" applyAlignment="1" applyProtection="1">
      <alignment horizontal="center" vertical="center" wrapText="1"/>
      <protection/>
    </xf>
    <xf numFmtId="0" fontId="7" fillId="24" borderId="24" xfId="0" applyNumberFormat="1" applyFont="1" applyFill="1" applyBorder="1" applyAlignment="1" applyProtection="1">
      <alignment horizontal="center" vertical="center" wrapText="1"/>
      <protection/>
    </xf>
    <xf numFmtId="0" fontId="7" fillId="24" borderId="14" xfId="0" applyFont="1" applyFill="1" applyBorder="1" applyAlignment="1" applyProtection="1">
      <alignment horizontal="center" vertical="center" wrapText="1"/>
      <protection/>
    </xf>
    <xf numFmtId="0" fontId="7" fillId="24" borderId="24" xfId="0" applyFont="1" applyFill="1" applyBorder="1" applyAlignment="1" applyProtection="1">
      <alignment horizontal="center" vertical="center" wrapText="1"/>
      <protection/>
    </xf>
    <xf numFmtId="0" fontId="18" fillId="24" borderId="20" xfId="0" applyFont="1" applyFill="1" applyBorder="1" applyAlignment="1" applyProtection="1">
      <alignment horizontal="center" vertical="center" wrapText="1"/>
      <protection/>
    </xf>
    <xf numFmtId="0" fontId="18" fillId="24" borderId="14" xfId="0" applyFont="1" applyFill="1" applyBorder="1" applyAlignment="1" applyProtection="1">
      <alignment horizontal="center" vertical="center" wrapText="1"/>
      <protection/>
    </xf>
    <xf numFmtId="4" fontId="7" fillId="4" borderId="20" xfId="0" applyNumberFormat="1" applyFont="1" applyFill="1" applyBorder="1" applyAlignment="1" applyProtection="1">
      <alignment horizontal="center" vertical="center" wrapText="1"/>
      <protection/>
    </xf>
    <xf numFmtId="4" fontId="7" fillId="4" borderId="14" xfId="0" applyNumberFormat="1" applyFont="1" applyFill="1" applyBorder="1" applyAlignment="1" applyProtection="1">
      <alignment horizontal="center" vertical="center" wrapText="1"/>
      <protection/>
    </xf>
    <xf numFmtId="4" fontId="7" fillId="4" borderId="22" xfId="0" applyNumberFormat="1" applyFont="1" applyFill="1" applyBorder="1" applyAlignment="1" applyProtection="1">
      <alignment horizontal="center" vertical="center" wrapText="1"/>
      <protection/>
    </xf>
    <xf numFmtId="4" fontId="7" fillId="4" borderId="23" xfId="0" applyNumberFormat="1" applyFont="1" applyFill="1" applyBorder="1" applyAlignment="1" applyProtection="1">
      <alignment horizontal="center" vertical="center" wrapText="1"/>
      <protection/>
    </xf>
    <xf numFmtId="4" fontId="7" fillId="4" borderId="19" xfId="0" applyNumberFormat="1" applyFont="1" applyFill="1" applyBorder="1" applyAlignment="1" applyProtection="1">
      <alignment horizontal="center" vertical="center" wrapText="1"/>
      <protection/>
    </xf>
    <xf numFmtId="4" fontId="7" fillId="4" borderId="24" xfId="0" applyNumberFormat="1" applyFont="1" applyFill="1" applyBorder="1" applyAlignment="1" applyProtection="1">
      <alignment horizontal="center" vertical="center" wrapText="1"/>
      <protection/>
    </xf>
    <xf numFmtId="4" fontId="9" fillId="24" borderId="16" xfId="0" applyNumberFormat="1" applyFont="1" applyFill="1" applyBorder="1" applyAlignment="1" applyProtection="1">
      <alignment horizontal="center" vertical="center" wrapText="1"/>
      <protection/>
    </xf>
    <xf numFmtId="4" fontId="9" fillId="24" borderId="12" xfId="0" applyNumberFormat="1" applyFont="1" applyFill="1" applyBorder="1" applyAlignment="1" applyProtection="1">
      <alignment horizontal="center" vertical="center" wrapText="1"/>
      <protection/>
    </xf>
    <xf numFmtId="0" fontId="9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textRotation="90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W106"/>
  <sheetViews>
    <sheetView tabSelected="1" zoomScalePageLayoutView="0" workbookViewId="0" topLeftCell="B1">
      <pane xSplit="2" ySplit="8" topLeftCell="D9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3" sqref="C3:C7"/>
    </sheetView>
  </sheetViews>
  <sheetFormatPr defaultColWidth="8.796875" defaultRowHeight="15"/>
  <cols>
    <col min="1" max="1" width="0.8984375" style="13" hidden="1" customWidth="1"/>
    <col min="2" max="2" width="4.69921875" style="13" customWidth="1"/>
    <col min="3" max="3" width="16.59765625" style="13" customWidth="1"/>
    <col min="4" max="4" width="11.09765625" style="13" customWidth="1"/>
    <col min="5" max="5" width="10.5" style="13" customWidth="1"/>
    <col min="6" max="6" width="13.59765625" style="13" customWidth="1"/>
    <col min="7" max="7" width="10.69921875" style="13" customWidth="1"/>
    <col min="8" max="8" width="8.69921875" style="13" customWidth="1"/>
    <col min="9" max="9" width="12.5" style="13" hidden="1" customWidth="1"/>
    <col min="10" max="10" width="11.19921875" style="13" hidden="1" customWidth="1"/>
    <col min="11" max="11" width="12.3984375" style="13" hidden="1" customWidth="1"/>
    <col min="12" max="12" width="0.1015625" style="13" customWidth="1"/>
    <col min="13" max="13" width="11.8984375" style="13" customWidth="1"/>
    <col min="14" max="14" width="10.59765625" style="13" customWidth="1"/>
    <col min="15" max="15" width="8.5" style="13" customWidth="1"/>
    <col min="16" max="16" width="10.19921875" style="13" customWidth="1"/>
    <col min="17" max="17" width="10.09765625" style="13" customWidth="1"/>
    <col min="18" max="18" width="8.59765625" style="13" customWidth="1"/>
    <col min="19" max="19" width="10" style="13" customWidth="1"/>
    <col min="20" max="20" width="10.8984375" style="13" customWidth="1"/>
    <col min="21" max="21" width="10.19921875" style="13" customWidth="1"/>
    <col min="22" max="22" width="11.3984375" style="13" customWidth="1"/>
    <col min="23" max="23" width="9.8984375" style="13" customWidth="1"/>
    <col min="24" max="24" width="7.5" style="13" customWidth="1"/>
    <col min="25" max="25" width="10.8984375" style="13" customWidth="1"/>
    <col min="26" max="26" width="10.09765625" style="13" customWidth="1"/>
    <col min="27" max="27" width="8" style="13" customWidth="1"/>
    <col min="28" max="28" width="11" style="13" customWidth="1"/>
    <col min="29" max="29" width="9.19921875" style="13" customWidth="1"/>
    <col min="30" max="30" width="7.8984375" style="13" customWidth="1"/>
    <col min="31" max="31" width="9.09765625" style="13" customWidth="1"/>
    <col min="32" max="32" width="8.5" style="13" customWidth="1"/>
    <col min="33" max="33" width="7.59765625" style="13" customWidth="1"/>
    <col min="34" max="38" width="11.3984375" style="13" customWidth="1"/>
    <col min="39" max="39" width="14.09765625" style="13" customWidth="1"/>
    <col min="40" max="40" width="14.19921875" style="13" customWidth="1"/>
    <col min="41" max="41" width="16.5" style="13" customWidth="1"/>
    <col min="42" max="42" width="14" style="13" customWidth="1"/>
    <col min="43" max="43" width="12" style="13" customWidth="1"/>
    <col min="44" max="45" width="11.3984375" style="13" customWidth="1"/>
    <col min="46" max="46" width="10.3984375" style="13" customWidth="1"/>
    <col min="47" max="47" width="11.3984375" style="13" hidden="1" customWidth="1"/>
    <col min="48" max="48" width="10" style="13" customWidth="1"/>
    <col min="49" max="54" width="11.3984375" style="13" customWidth="1"/>
    <col min="55" max="55" width="10.69921875" style="13" customWidth="1"/>
    <col min="56" max="56" width="11" style="13" customWidth="1"/>
    <col min="57" max="57" width="8.8984375" style="13" customWidth="1"/>
    <col min="58" max="101" width="11.8984375" style="13" customWidth="1"/>
    <col min="102" max="16384" width="9" style="13" customWidth="1"/>
  </cols>
  <sheetData>
    <row r="1" spans="2:82" s="7" customFormat="1" ht="18" customHeight="1">
      <c r="B1" s="78" t="s">
        <v>46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5"/>
      <c r="Y1" s="5"/>
      <c r="Z1" s="5"/>
      <c r="AA1" s="5"/>
      <c r="AB1" s="6"/>
      <c r="AC1" s="6"/>
      <c r="AD1" s="6"/>
      <c r="AE1" s="6"/>
      <c r="AF1" s="6"/>
      <c r="AG1" s="6"/>
      <c r="AH1" s="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2:82" s="7" customFormat="1" ht="44.25" customHeight="1">
      <c r="B2" s="79" t="s">
        <v>166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9"/>
      <c r="W2" s="9"/>
      <c r="X2" s="8"/>
      <c r="Y2" s="8"/>
      <c r="Z2" s="8"/>
      <c r="AA2" s="8"/>
      <c r="AB2" s="9"/>
      <c r="AC2" s="9"/>
      <c r="AD2" s="9"/>
      <c r="AE2" s="9"/>
      <c r="AF2" s="9"/>
      <c r="AG2" s="9"/>
      <c r="AH2" s="9"/>
      <c r="AI2" s="10"/>
      <c r="AJ2" s="10"/>
      <c r="AK2" s="10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2:101" s="11" customFormat="1" ht="32.25" customHeight="1">
      <c r="B3" s="80" t="s">
        <v>25</v>
      </c>
      <c r="C3" s="67" t="s">
        <v>24</v>
      </c>
      <c r="D3" s="82" t="s">
        <v>22</v>
      </c>
      <c r="E3" s="82" t="s">
        <v>23</v>
      </c>
      <c r="F3" s="114" t="s">
        <v>39</v>
      </c>
      <c r="G3" s="115"/>
      <c r="H3" s="116"/>
      <c r="I3" s="129" t="s">
        <v>40</v>
      </c>
      <c r="J3" s="130"/>
      <c r="K3" s="123" t="s">
        <v>41</v>
      </c>
      <c r="L3" s="124"/>
      <c r="M3" s="57" t="s">
        <v>38</v>
      </c>
      <c r="N3" s="58"/>
      <c r="O3" s="59"/>
      <c r="P3" s="64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6"/>
      <c r="CF3" s="68" t="s">
        <v>19</v>
      </c>
      <c r="CG3" s="141" t="s">
        <v>31</v>
      </c>
      <c r="CH3" s="142"/>
      <c r="CI3" s="96" t="s">
        <v>21</v>
      </c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68" t="s">
        <v>19</v>
      </c>
      <c r="CV3" s="105" t="s">
        <v>30</v>
      </c>
      <c r="CW3" s="106"/>
    </row>
    <row r="4" spans="2:101" s="11" customFormat="1" ht="24" customHeight="1">
      <c r="B4" s="80"/>
      <c r="C4" s="67"/>
      <c r="D4" s="83"/>
      <c r="E4" s="83"/>
      <c r="F4" s="117"/>
      <c r="G4" s="118"/>
      <c r="H4" s="119"/>
      <c r="I4" s="131"/>
      <c r="J4" s="132"/>
      <c r="K4" s="125"/>
      <c r="L4" s="126"/>
      <c r="M4" s="60"/>
      <c r="N4" s="61"/>
      <c r="O4" s="62"/>
      <c r="P4" s="86" t="s">
        <v>26</v>
      </c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8"/>
      <c r="AK4" s="73" t="s">
        <v>18</v>
      </c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98" t="s">
        <v>29</v>
      </c>
      <c r="BA4" s="99"/>
      <c r="BB4" s="99"/>
      <c r="BC4" s="64" t="s">
        <v>13</v>
      </c>
      <c r="BD4" s="65"/>
      <c r="BE4" s="65"/>
      <c r="BF4" s="65"/>
      <c r="BG4" s="65"/>
      <c r="BH4" s="65"/>
      <c r="BI4" s="65"/>
      <c r="BJ4" s="65"/>
      <c r="BK4" s="65"/>
      <c r="BL4" s="65"/>
      <c r="BM4" s="66"/>
      <c r="BN4" s="71" t="s">
        <v>0</v>
      </c>
      <c r="BO4" s="85"/>
      <c r="BP4" s="85"/>
      <c r="BQ4" s="85"/>
      <c r="BR4" s="85"/>
      <c r="BS4" s="72"/>
      <c r="BT4" s="64" t="s">
        <v>16</v>
      </c>
      <c r="BU4" s="65"/>
      <c r="BV4" s="65"/>
      <c r="BW4" s="65"/>
      <c r="BX4" s="65"/>
      <c r="BY4" s="65"/>
      <c r="BZ4" s="73" t="s">
        <v>36</v>
      </c>
      <c r="CA4" s="73"/>
      <c r="CB4" s="98" t="s">
        <v>17</v>
      </c>
      <c r="CC4" s="137"/>
      <c r="CD4" s="98" t="s">
        <v>27</v>
      </c>
      <c r="CE4" s="137"/>
      <c r="CF4" s="111"/>
      <c r="CG4" s="143"/>
      <c r="CH4" s="144"/>
      <c r="CI4" s="147"/>
      <c r="CJ4" s="148"/>
      <c r="CK4" s="148"/>
      <c r="CL4" s="148"/>
      <c r="CM4" s="98" t="s">
        <v>20</v>
      </c>
      <c r="CN4" s="137"/>
      <c r="CO4" s="112"/>
      <c r="CP4" s="113"/>
      <c r="CQ4" s="113"/>
      <c r="CR4" s="113"/>
      <c r="CS4" s="113"/>
      <c r="CT4" s="113"/>
      <c r="CU4" s="111"/>
      <c r="CV4" s="107"/>
      <c r="CW4" s="108"/>
    </row>
    <row r="5" spans="2:101" s="11" customFormat="1" ht="117.75" customHeight="1">
      <c r="B5" s="80"/>
      <c r="C5" s="67"/>
      <c r="D5" s="83"/>
      <c r="E5" s="83"/>
      <c r="F5" s="120"/>
      <c r="G5" s="121"/>
      <c r="H5" s="122"/>
      <c r="I5" s="133"/>
      <c r="J5" s="134"/>
      <c r="K5" s="127"/>
      <c r="L5" s="128"/>
      <c r="M5" s="56"/>
      <c r="N5" s="55"/>
      <c r="O5" s="63"/>
      <c r="P5" s="102" t="s">
        <v>32</v>
      </c>
      <c r="Q5" s="103"/>
      <c r="R5" s="104"/>
      <c r="S5" s="102" t="s">
        <v>3</v>
      </c>
      <c r="T5" s="103"/>
      <c r="U5" s="104"/>
      <c r="V5" s="102" t="s">
        <v>4</v>
      </c>
      <c r="W5" s="103"/>
      <c r="X5" s="104"/>
      <c r="Y5" s="102" t="s">
        <v>5</v>
      </c>
      <c r="Z5" s="103"/>
      <c r="AA5" s="104"/>
      <c r="AB5" s="102" t="s">
        <v>33</v>
      </c>
      <c r="AC5" s="103"/>
      <c r="AD5" s="104"/>
      <c r="AE5" s="102" t="s">
        <v>6</v>
      </c>
      <c r="AF5" s="103"/>
      <c r="AG5" s="104"/>
      <c r="AH5" s="149" t="s">
        <v>7</v>
      </c>
      <c r="AI5" s="149"/>
      <c r="AJ5" s="149"/>
      <c r="AK5" s="76" t="s">
        <v>28</v>
      </c>
      <c r="AL5" s="77"/>
      <c r="AM5" s="92" t="s">
        <v>14</v>
      </c>
      <c r="AN5" s="92"/>
      <c r="AO5" s="92" t="s">
        <v>154</v>
      </c>
      <c r="AP5" s="92"/>
      <c r="AQ5" s="17" t="s">
        <v>156</v>
      </c>
      <c r="AR5" s="95" t="s">
        <v>8</v>
      </c>
      <c r="AS5" s="96"/>
      <c r="AT5" s="73" t="s">
        <v>153</v>
      </c>
      <c r="AU5" s="73"/>
      <c r="AV5" s="73"/>
      <c r="AW5" s="93" t="s">
        <v>9</v>
      </c>
      <c r="AX5" s="94"/>
      <c r="AY5" s="94"/>
      <c r="AZ5" s="100"/>
      <c r="BA5" s="101"/>
      <c r="BB5" s="101"/>
      <c r="BC5" s="89" t="s">
        <v>34</v>
      </c>
      <c r="BD5" s="90"/>
      <c r="BE5" s="91"/>
      <c r="BF5" s="70" t="s">
        <v>15</v>
      </c>
      <c r="BG5" s="70"/>
      <c r="BH5" s="70" t="s">
        <v>10</v>
      </c>
      <c r="BI5" s="70"/>
      <c r="BJ5" s="70" t="s">
        <v>11</v>
      </c>
      <c r="BK5" s="70"/>
      <c r="BL5" s="70" t="s">
        <v>12</v>
      </c>
      <c r="BM5" s="70"/>
      <c r="BN5" s="97" t="s">
        <v>162</v>
      </c>
      <c r="BO5" s="97"/>
      <c r="BP5" s="71" t="s">
        <v>142</v>
      </c>
      <c r="BQ5" s="85"/>
      <c r="BR5" s="70" t="s">
        <v>35</v>
      </c>
      <c r="BS5" s="70"/>
      <c r="BT5" s="71" t="s">
        <v>143</v>
      </c>
      <c r="BU5" s="85"/>
      <c r="BV5" s="71" t="s">
        <v>149</v>
      </c>
      <c r="BW5" s="85"/>
      <c r="BX5" s="71" t="s">
        <v>144</v>
      </c>
      <c r="BY5" s="85"/>
      <c r="BZ5" s="73"/>
      <c r="CA5" s="73"/>
      <c r="CB5" s="100"/>
      <c r="CC5" s="138"/>
      <c r="CD5" s="100"/>
      <c r="CE5" s="138"/>
      <c r="CF5" s="111"/>
      <c r="CG5" s="145"/>
      <c r="CH5" s="146"/>
      <c r="CI5" s="98" t="s">
        <v>37</v>
      </c>
      <c r="CJ5" s="137"/>
      <c r="CK5" s="98" t="s">
        <v>145</v>
      </c>
      <c r="CL5" s="137"/>
      <c r="CM5" s="100"/>
      <c r="CN5" s="138"/>
      <c r="CO5" s="139" t="s">
        <v>146</v>
      </c>
      <c r="CP5" s="140"/>
      <c r="CQ5" s="98" t="s">
        <v>147</v>
      </c>
      <c r="CR5" s="137"/>
      <c r="CS5" s="93" t="s">
        <v>148</v>
      </c>
      <c r="CT5" s="94"/>
      <c r="CU5" s="111"/>
      <c r="CV5" s="109"/>
      <c r="CW5" s="110"/>
    </row>
    <row r="6" spans="2:101" s="11" customFormat="1" ht="26.25" customHeight="1">
      <c r="B6" s="80"/>
      <c r="C6" s="67"/>
      <c r="D6" s="83"/>
      <c r="E6" s="83"/>
      <c r="F6" s="74" t="s">
        <v>42</v>
      </c>
      <c r="G6" s="77"/>
      <c r="H6" s="81"/>
      <c r="I6" s="64" t="s">
        <v>1</v>
      </c>
      <c r="J6" s="1"/>
      <c r="K6" s="68" t="s">
        <v>1</v>
      </c>
      <c r="L6" s="135" t="s">
        <v>2</v>
      </c>
      <c r="M6" s="74" t="s">
        <v>42</v>
      </c>
      <c r="N6" s="77"/>
      <c r="O6" s="81"/>
      <c r="P6" s="74" t="s">
        <v>42</v>
      </c>
      <c r="Q6" s="77"/>
      <c r="R6" s="81"/>
      <c r="S6" s="74" t="s">
        <v>42</v>
      </c>
      <c r="T6" s="77"/>
      <c r="U6" s="81"/>
      <c r="V6" s="74" t="s">
        <v>42</v>
      </c>
      <c r="W6" s="77"/>
      <c r="X6" s="81"/>
      <c r="Y6" s="74" t="s">
        <v>42</v>
      </c>
      <c r="Z6" s="77"/>
      <c r="AA6" s="81"/>
      <c r="AB6" s="74" t="s">
        <v>42</v>
      </c>
      <c r="AC6" s="77"/>
      <c r="AD6" s="81"/>
      <c r="AE6" s="74" t="s">
        <v>42</v>
      </c>
      <c r="AF6" s="77"/>
      <c r="AG6" s="81"/>
      <c r="AH6" s="74" t="s">
        <v>42</v>
      </c>
      <c r="AI6" s="71" t="s">
        <v>43</v>
      </c>
      <c r="AJ6" s="72"/>
      <c r="AK6" s="74" t="s">
        <v>42</v>
      </c>
      <c r="AL6" s="47"/>
      <c r="AM6" s="74" t="s">
        <v>42</v>
      </c>
      <c r="AN6" s="47"/>
      <c r="AO6" s="71" t="s">
        <v>43</v>
      </c>
      <c r="AP6" s="72"/>
      <c r="AQ6" s="18"/>
      <c r="AR6" s="74" t="s">
        <v>42</v>
      </c>
      <c r="AS6" s="16"/>
      <c r="AT6" s="74" t="s">
        <v>42</v>
      </c>
      <c r="AU6" s="28" t="s">
        <v>43</v>
      </c>
      <c r="AV6" s="28" t="s">
        <v>43</v>
      </c>
      <c r="AW6" s="74" t="s">
        <v>42</v>
      </c>
      <c r="AX6" s="71" t="s">
        <v>43</v>
      </c>
      <c r="AY6" s="72"/>
      <c r="AZ6" s="74" t="s">
        <v>42</v>
      </c>
      <c r="BA6" s="71" t="s">
        <v>43</v>
      </c>
      <c r="BB6" s="72"/>
      <c r="BC6" s="74" t="s">
        <v>42</v>
      </c>
      <c r="BD6" s="77"/>
      <c r="BE6" s="81"/>
      <c r="BF6" s="68" t="s">
        <v>42</v>
      </c>
      <c r="BG6" s="46"/>
      <c r="BH6" s="74" t="s">
        <v>42</v>
      </c>
      <c r="BI6" s="46"/>
      <c r="BJ6" s="74" t="s">
        <v>42</v>
      </c>
      <c r="BK6" s="46"/>
      <c r="BL6" s="74" t="s">
        <v>42</v>
      </c>
      <c r="BM6" s="46"/>
      <c r="BN6" s="74" t="s">
        <v>42</v>
      </c>
      <c r="BO6" s="46"/>
      <c r="BP6" s="74" t="s">
        <v>42</v>
      </c>
      <c r="BQ6" s="46"/>
      <c r="BR6" s="74" t="s">
        <v>42</v>
      </c>
      <c r="BS6" s="46"/>
      <c r="BT6" s="74" t="s">
        <v>42</v>
      </c>
      <c r="BU6" s="46"/>
      <c r="BV6" s="74" t="s">
        <v>42</v>
      </c>
      <c r="BW6" s="46"/>
      <c r="BX6" s="74" t="s">
        <v>42</v>
      </c>
      <c r="BY6" s="46"/>
      <c r="BZ6" s="74" t="s">
        <v>42</v>
      </c>
      <c r="CA6" s="46"/>
      <c r="CB6" s="74" t="s">
        <v>42</v>
      </c>
      <c r="CC6" s="46"/>
      <c r="CD6" s="74" t="s">
        <v>42</v>
      </c>
      <c r="CE6" s="46"/>
      <c r="CF6" s="111"/>
      <c r="CG6" s="74" t="s">
        <v>42</v>
      </c>
      <c r="CH6" s="46"/>
      <c r="CI6" s="74" t="s">
        <v>42</v>
      </c>
      <c r="CJ6" s="46"/>
      <c r="CK6" s="74" t="s">
        <v>42</v>
      </c>
      <c r="CL6" s="46"/>
      <c r="CM6" s="74" t="s">
        <v>42</v>
      </c>
      <c r="CN6" s="46"/>
      <c r="CO6" s="68" t="s">
        <v>42</v>
      </c>
      <c r="CP6" s="46"/>
      <c r="CQ6" s="74" t="s">
        <v>42</v>
      </c>
      <c r="CR6" s="46"/>
      <c r="CS6" s="74" t="s">
        <v>42</v>
      </c>
      <c r="CT6" s="46"/>
      <c r="CU6" s="111"/>
      <c r="CV6" s="74" t="s">
        <v>42</v>
      </c>
      <c r="CW6" s="46"/>
    </row>
    <row r="7" spans="2:101" s="11" customFormat="1" ht="38.25" customHeight="1">
      <c r="B7" s="80"/>
      <c r="C7" s="67"/>
      <c r="D7" s="84"/>
      <c r="E7" s="84"/>
      <c r="F7" s="75"/>
      <c r="G7" s="12" t="s">
        <v>44</v>
      </c>
      <c r="H7" s="12" t="s">
        <v>45</v>
      </c>
      <c r="I7" s="93"/>
      <c r="J7" s="12" t="s">
        <v>2</v>
      </c>
      <c r="K7" s="69"/>
      <c r="L7" s="136"/>
      <c r="M7" s="75"/>
      <c r="N7" s="12" t="s">
        <v>44</v>
      </c>
      <c r="O7" s="12" t="s">
        <v>45</v>
      </c>
      <c r="P7" s="75"/>
      <c r="Q7" s="12" t="s">
        <v>44</v>
      </c>
      <c r="R7" s="12" t="s">
        <v>45</v>
      </c>
      <c r="S7" s="75"/>
      <c r="T7" s="12" t="s">
        <v>44</v>
      </c>
      <c r="U7" s="12" t="s">
        <v>45</v>
      </c>
      <c r="V7" s="75"/>
      <c r="W7" s="12" t="s">
        <v>44</v>
      </c>
      <c r="X7" s="12" t="s">
        <v>45</v>
      </c>
      <c r="Y7" s="75"/>
      <c r="Z7" s="12" t="s">
        <v>44</v>
      </c>
      <c r="AA7" s="12" t="s">
        <v>45</v>
      </c>
      <c r="AB7" s="75"/>
      <c r="AC7" s="12" t="s">
        <v>44</v>
      </c>
      <c r="AD7" s="12" t="s">
        <v>45</v>
      </c>
      <c r="AE7" s="75"/>
      <c r="AF7" s="12" t="s">
        <v>44</v>
      </c>
      <c r="AG7" s="12" t="s">
        <v>45</v>
      </c>
      <c r="AH7" s="75"/>
      <c r="AI7" s="4" t="s">
        <v>163</v>
      </c>
      <c r="AJ7" s="12" t="s">
        <v>44</v>
      </c>
      <c r="AK7" s="75"/>
      <c r="AL7" s="12" t="s">
        <v>44</v>
      </c>
      <c r="AM7" s="75"/>
      <c r="AN7" s="12" t="s">
        <v>44</v>
      </c>
      <c r="AO7" s="4" t="s">
        <v>155</v>
      </c>
      <c r="AP7" s="12" t="s">
        <v>44</v>
      </c>
      <c r="AQ7" s="4" t="s">
        <v>155</v>
      </c>
      <c r="AR7" s="75"/>
      <c r="AS7" s="16" t="s">
        <v>44</v>
      </c>
      <c r="AT7" s="75"/>
      <c r="AU7" s="16" t="s">
        <v>44</v>
      </c>
      <c r="AV7" s="16" t="s">
        <v>44</v>
      </c>
      <c r="AW7" s="75"/>
      <c r="AX7" s="4" t="s">
        <v>163</v>
      </c>
      <c r="AY7" s="12" t="s">
        <v>44</v>
      </c>
      <c r="AZ7" s="75"/>
      <c r="BA7" s="4" t="s">
        <v>163</v>
      </c>
      <c r="BB7" s="12" t="s">
        <v>44</v>
      </c>
      <c r="BC7" s="75"/>
      <c r="BD7" s="12" t="s">
        <v>44</v>
      </c>
      <c r="BE7" s="12" t="s">
        <v>45</v>
      </c>
      <c r="BF7" s="69"/>
      <c r="BG7" s="12" t="s">
        <v>44</v>
      </c>
      <c r="BH7" s="75"/>
      <c r="BI7" s="12" t="s">
        <v>44</v>
      </c>
      <c r="BJ7" s="75"/>
      <c r="BK7" s="12" t="s">
        <v>44</v>
      </c>
      <c r="BL7" s="75"/>
      <c r="BM7" s="12" t="s">
        <v>44</v>
      </c>
      <c r="BN7" s="75"/>
      <c r="BO7" s="12" t="s">
        <v>44</v>
      </c>
      <c r="BP7" s="75"/>
      <c r="BQ7" s="12" t="s">
        <v>44</v>
      </c>
      <c r="BR7" s="75"/>
      <c r="BS7" s="12" t="s">
        <v>44</v>
      </c>
      <c r="BT7" s="75"/>
      <c r="BU7" s="12" t="s">
        <v>44</v>
      </c>
      <c r="BV7" s="75"/>
      <c r="BW7" s="12" t="s">
        <v>44</v>
      </c>
      <c r="BX7" s="75"/>
      <c r="BY7" s="12" t="s">
        <v>44</v>
      </c>
      <c r="BZ7" s="75"/>
      <c r="CA7" s="12" t="s">
        <v>44</v>
      </c>
      <c r="CB7" s="75"/>
      <c r="CC7" s="12" t="s">
        <v>44</v>
      </c>
      <c r="CD7" s="75"/>
      <c r="CE7" s="12" t="s">
        <v>44</v>
      </c>
      <c r="CF7" s="69"/>
      <c r="CG7" s="75"/>
      <c r="CH7" s="12" t="s">
        <v>44</v>
      </c>
      <c r="CI7" s="75"/>
      <c r="CJ7" s="12" t="s">
        <v>44</v>
      </c>
      <c r="CK7" s="75"/>
      <c r="CL7" s="12" t="s">
        <v>44</v>
      </c>
      <c r="CM7" s="75"/>
      <c r="CN7" s="12" t="s">
        <v>44</v>
      </c>
      <c r="CO7" s="69"/>
      <c r="CP7" s="12" t="s">
        <v>44</v>
      </c>
      <c r="CQ7" s="75"/>
      <c r="CR7" s="12" t="s">
        <v>44</v>
      </c>
      <c r="CS7" s="75"/>
      <c r="CT7" s="12" t="s">
        <v>44</v>
      </c>
      <c r="CU7" s="69"/>
      <c r="CV7" s="75"/>
      <c r="CW7" s="12" t="s">
        <v>44</v>
      </c>
    </row>
    <row r="8" spans="2:101" s="11" customFormat="1" ht="14.25" customHeight="1">
      <c r="B8" s="15"/>
      <c r="C8" s="14">
        <v>1</v>
      </c>
      <c r="D8" s="14">
        <v>2</v>
      </c>
      <c r="E8" s="14">
        <v>3</v>
      </c>
      <c r="F8" s="14">
        <v>4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4">
        <v>11</v>
      </c>
      <c r="M8" s="14">
        <v>12</v>
      </c>
      <c r="N8" s="14">
        <v>14</v>
      </c>
      <c r="O8" s="14">
        <v>15</v>
      </c>
      <c r="P8" s="14">
        <v>16</v>
      </c>
      <c r="Q8" s="14">
        <v>18</v>
      </c>
      <c r="R8" s="14">
        <v>19</v>
      </c>
      <c r="S8" s="14">
        <v>20</v>
      </c>
      <c r="T8" s="14">
        <v>22</v>
      </c>
      <c r="U8" s="14">
        <v>23</v>
      </c>
      <c r="V8" s="14">
        <v>24</v>
      </c>
      <c r="W8" s="14">
        <v>26</v>
      </c>
      <c r="X8" s="14">
        <v>27</v>
      </c>
      <c r="Y8" s="14">
        <v>28</v>
      </c>
      <c r="Z8" s="14">
        <v>30</v>
      </c>
      <c r="AA8" s="14">
        <v>31</v>
      </c>
      <c r="AB8" s="14">
        <v>32</v>
      </c>
      <c r="AC8" s="14">
        <v>34</v>
      </c>
      <c r="AD8" s="14">
        <v>35</v>
      </c>
      <c r="AE8" s="14">
        <v>36</v>
      </c>
      <c r="AF8" s="14">
        <v>38</v>
      </c>
      <c r="AG8" s="14">
        <v>39</v>
      </c>
      <c r="AH8" s="14">
        <v>40</v>
      </c>
      <c r="AI8" s="14">
        <v>41</v>
      </c>
      <c r="AJ8" s="14">
        <v>42</v>
      </c>
      <c r="AK8" s="14">
        <v>43</v>
      </c>
      <c r="AL8" s="14">
        <v>45</v>
      </c>
      <c r="AM8" s="14">
        <v>46</v>
      </c>
      <c r="AN8" s="14">
        <v>48</v>
      </c>
      <c r="AO8" s="14">
        <v>49</v>
      </c>
      <c r="AP8" s="14">
        <v>50</v>
      </c>
      <c r="AQ8" s="14">
        <v>51</v>
      </c>
      <c r="AR8" s="14">
        <v>52</v>
      </c>
      <c r="AS8" s="14">
        <v>54</v>
      </c>
      <c r="AT8" s="14">
        <v>55</v>
      </c>
      <c r="AU8" s="14">
        <v>56</v>
      </c>
      <c r="AV8" s="14">
        <v>57</v>
      </c>
      <c r="AW8" s="14">
        <v>58</v>
      </c>
      <c r="AX8" s="14">
        <v>59</v>
      </c>
      <c r="AY8" s="14">
        <v>60</v>
      </c>
      <c r="AZ8" s="14">
        <v>61</v>
      </c>
      <c r="BA8" s="14">
        <v>62</v>
      </c>
      <c r="BB8" s="14">
        <v>63</v>
      </c>
      <c r="BC8" s="14">
        <v>64</v>
      </c>
      <c r="BD8" s="14">
        <v>66</v>
      </c>
      <c r="BE8" s="14">
        <v>67</v>
      </c>
      <c r="BF8" s="14">
        <v>68</v>
      </c>
      <c r="BG8" s="14">
        <v>70</v>
      </c>
      <c r="BH8" s="14">
        <v>71</v>
      </c>
      <c r="BI8" s="14">
        <v>73</v>
      </c>
      <c r="BJ8" s="14">
        <v>74</v>
      </c>
      <c r="BK8" s="14">
        <v>76</v>
      </c>
      <c r="BL8" s="14">
        <v>77</v>
      </c>
      <c r="BM8" s="14">
        <v>79</v>
      </c>
      <c r="BN8" s="14">
        <v>80</v>
      </c>
      <c r="BO8" s="14">
        <v>82</v>
      </c>
      <c r="BP8" s="14">
        <v>83</v>
      </c>
      <c r="BQ8" s="14">
        <v>85</v>
      </c>
      <c r="BR8" s="14">
        <v>86</v>
      </c>
      <c r="BS8" s="14">
        <v>88</v>
      </c>
      <c r="BT8" s="14">
        <v>89</v>
      </c>
      <c r="BU8" s="14">
        <v>91</v>
      </c>
      <c r="BV8" s="14">
        <v>92</v>
      </c>
      <c r="BW8" s="14">
        <v>94</v>
      </c>
      <c r="BX8" s="14">
        <v>95</v>
      </c>
      <c r="BY8" s="14">
        <v>97</v>
      </c>
      <c r="BZ8" s="14">
        <v>98</v>
      </c>
      <c r="CA8" s="14">
        <v>100</v>
      </c>
      <c r="CB8" s="14">
        <v>101</v>
      </c>
      <c r="CC8" s="14">
        <v>103</v>
      </c>
      <c r="CD8" s="14">
        <v>104</v>
      </c>
      <c r="CE8" s="14">
        <v>106</v>
      </c>
      <c r="CF8" s="14">
        <v>107</v>
      </c>
      <c r="CG8" s="14">
        <v>108</v>
      </c>
      <c r="CH8" s="14">
        <v>110</v>
      </c>
      <c r="CI8" s="14">
        <v>111</v>
      </c>
      <c r="CJ8" s="14">
        <v>113</v>
      </c>
      <c r="CK8" s="14">
        <v>114</v>
      </c>
      <c r="CL8" s="14">
        <v>116</v>
      </c>
      <c r="CM8" s="14">
        <v>117</v>
      </c>
      <c r="CN8" s="14">
        <v>119</v>
      </c>
      <c r="CO8" s="14">
        <v>120</v>
      </c>
      <c r="CP8" s="14">
        <v>122</v>
      </c>
      <c r="CQ8" s="14">
        <v>123</v>
      </c>
      <c r="CR8" s="14">
        <v>125</v>
      </c>
      <c r="CS8" s="14">
        <v>126</v>
      </c>
      <c r="CT8" s="14">
        <v>128</v>
      </c>
      <c r="CU8" s="14">
        <v>129</v>
      </c>
      <c r="CV8" s="14">
        <v>130</v>
      </c>
      <c r="CW8" s="14">
        <v>132</v>
      </c>
    </row>
    <row r="9" spans="2:101" s="23" customFormat="1" ht="18.75" customHeight="1">
      <c r="B9" s="19">
        <v>1</v>
      </c>
      <c r="C9" s="20" t="s">
        <v>47</v>
      </c>
      <c r="D9" s="48">
        <v>21317.1151</v>
      </c>
      <c r="E9" s="48">
        <v>5655.5066</v>
      </c>
      <c r="F9" s="49">
        <f aca="true" t="shared" si="0" ref="F9:F40">CG9+CV9-CS9</f>
        <v>597721.728</v>
      </c>
      <c r="G9" s="49">
        <f aca="true" t="shared" si="1" ref="G9:G40">CH9+CW9-CT9</f>
        <v>606337.8546999999</v>
      </c>
      <c r="H9" s="49">
        <f>G9/F9*100</f>
        <v>101.44149464481235</v>
      </c>
      <c r="I9" s="49">
        <f aca="true" t="shared" si="2" ref="I9:I40">K9-F9</f>
        <v>-597721.728</v>
      </c>
      <c r="J9" s="49">
        <f aca="true" t="shared" si="3" ref="J9:J20">L9-G9</f>
        <v>-606337.8546999999</v>
      </c>
      <c r="K9" s="50"/>
      <c r="L9" s="50"/>
      <c r="M9" s="49">
        <f aca="true" t="shared" si="4" ref="M9:M40">S9+V9+Y9+AB9+AE9+AH9+AZ9+BF9+BH9+BJ9+BL9+BN9+BR9+BT9+BX9+BZ9+CD9</f>
        <v>181112.868</v>
      </c>
      <c r="N9" s="49">
        <f>T9+W9+Z9+AC9+AF9+AJ9+BB9+BG9+BI9+BK9+BM9+BO9+BS9+BU9+BY9+CA9+CE9</f>
        <v>189995.04669999998</v>
      </c>
      <c r="O9" s="49">
        <f>N9/M9*100</f>
        <v>104.90422287388215</v>
      </c>
      <c r="P9" s="48">
        <f aca="true" t="shared" si="5" ref="P9:P40">S9+Y9</f>
        <v>99500</v>
      </c>
      <c r="Q9" s="49">
        <f aca="true" t="shared" si="6" ref="Q9:Q40">T9+Z9</f>
        <v>106391.2895</v>
      </c>
      <c r="R9" s="49">
        <f>Q9/P9*100</f>
        <v>106.9259190954774</v>
      </c>
      <c r="S9" s="54">
        <v>38000</v>
      </c>
      <c r="T9" s="54">
        <v>35795.7135</v>
      </c>
      <c r="U9" s="48">
        <f>T9/S9*100</f>
        <v>94.19924605263157</v>
      </c>
      <c r="V9" s="54">
        <v>22000</v>
      </c>
      <c r="W9" s="54">
        <v>22597.9616</v>
      </c>
      <c r="X9" s="48">
        <f>W9/V9*100</f>
        <v>102.71800727272726</v>
      </c>
      <c r="Y9" s="54">
        <v>61500</v>
      </c>
      <c r="Z9" s="54">
        <v>70595.576</v>
      </c>
      <c r="AA9" s="48">
        <f>Z9/Y9*100</f>
        <v>114.7895544715447</v>
      </c>
      <c r="AB9" s="54">
        <v>15212</v>
      </c>
      <c r="AC9" s="54">
        <v>15912.55</v>
      </c>
      <c r="AD9" s="48">
        <f>AC9/AB9*100</f>
        <v>104.60524585853273</v>
      </c>
      <c r="AE9" s="51">
        <v>15000</v>
      </c>
      <c r="AF9" s="54">
        <v>15207.03</v>
      </c>
      <c r="AG9" s="48">
        <f>AF9/AE9*100</f>
        <v>101.3802</v>
      </c>
      <c r="AH9" s="48">
        <v>0</v>
      </c>
      <c r="AI9" s="48">
        <v>0</v>
      </c>
      <c r="AJ9" s="48">
        <v>0</v>
      </c>
      <c r="AK9" s="52">
        <v>9322.16</v>
      </c>
      <c r="AL9" s="54">
        <v>9058.208</v>
      </c>
      <c r="AM9" s="54">
        <v>401423.5</v>
      </c>
      <c r="AN9" s="54">
        <v>401423.5</v>
      </c>
      <c r="AO9" s="48">
        <v>322702.6</v>
      </c>
      <c r="AP9" s="54">
        <f>AO9</f>
        <v>322702.6</v>
      </c>
      <c r="AQ9" s="48">
        <v>78720.9</v>
      </c>
      <c r="AR9" s="54">
        <v>0</v>
      </c>
      <c r="AS9" s="54">
        <v>500</v>
      </c>
      <c r="AT9" s="48">
        <v>0</v>
      </c>
      <c r="AU9" s="48"/>
      <c r="AV9" s="48"/>
      <c r="AW9" s="48"/>
      <c r="AX9" s="50"/>
      <c r="AY9" s="50"/>
      <c r="AZ9" s="50"/>
      <c r="BA9" s="50"/>
      <c r="BB9" s="50"/>
      <c r="BC9" s="49">
        <f aca="true" t="shared" si="7" ref="BC9:BC40">BF9+BH9+BJ9+BL9</f>
        <v>10395.868</v>
      </c>
      <c r="BD9" s="49">
        <f aca="true" t="shared" si="8" ref="BD9:BD40">BG9+BI9+BK9+BM9</f>
        <v>10149.677</v>
      </c>
      <c r="BE9" s="49">
        <f>BD9/BC9*100</f>
        <v>97.63183795715759</v>
      </c>
      <c r="BF9" s="51">
        <v>1200</v>
      </c>
      <c r="BG9" s="54">
        <v>1018.915</v>
      </c>
      <c r="BH9" s="52">
        <v>3200</v>
      </c>
      <c r="BI9" s="54">
        <v>3205.262</v>
      </c>
      <c r="BJ9" s="52">
        <v>0</v>
      </c>
      <c r="BK9" s="52">
        <v>0</v>
      </c>
      <c r="BL9" s="51">
        <v>5995.868</v>
      </c>
      <c r="BM9" s="54">
        <v>5925.5</v>
      </c>
      <c r="BN9" s="52">
        <v>0</v>
      </c>
      <c r="BO9" s="52">
        <v>0</v>
      </c>
      <c r="BP9" s="52">
        <v>5863.2</v>
      </c>
      <c r="BQ9" s="54">
        <v>5361.1</v>
      </c>
      <c r="BR9" s="54">
        <v>0</v>
      </c>
      <c r="BS9" s="54">
        <v>0</v>
      </c>
      <c r="BT9" s="54">
        <v>17800</v>
      </c>
      <c r="BU9" s="54">
        <v>18495.6276</v>
      </c>
      <c r="BV9" s="54">
        <v>16500</v>
      </c>
      <c r="BW9" s="54">
        <v>17685.6276</v>
      </c>
      <c r="BX9" s="51">
        <v>580</v>
      </c>
      <c r="BY9" s="54">
        <v>615.911</v>
      </c>
      <c r="BZ9" s="51">
        <v>625</v>
      </c>
      <c r="CA9" s="54">
        <v>625</v>
      </c>
      <c r="CB9" s="52">
        <v>0</v>
      </c>
      <c r="CC9" s="52">
        <v>0</v>
      </c>
      <c r="CD9" s="54">
        <v>0</v>
      </c>
      <c r="CE9" s="54">
        <v>0</v>
      </c>
      <c r="CF9" s="54">
        <v>0</v>
      </c>
      <c r="CG9" s="49">
        <f aca="true" t="shared" si="9" ref="CG9:CG40">S9+V9+Y9+AB9+AE9+AH9+AK9+AM9+AR9+AW9+AZ9+BF9+BH9+BJ9+BL9+BN9+BP9+BR9+BT9+BX9+BZ9+CB9+CD9</f>
        <v>597721.728</v>
      </c>
      <c r="CH9" s="49">
        <f aca="true" t="shared" si="10" ref="CH9:CH40">T9+W9+Z9+AC9+AF9+AJ9+AL9+AN9+AS9+AY9+BB9+BG9+BI9+BK9+BM9+BO9+BQ9+BS9+BU9+BY9+CA9+CC9+CE9</f>
        <v>606337.8546999999</v>
      </c>
      <c r="CI9" s="50">
        <v>0</v>
      </c>
      <c r="CJ9" s="50">
        <v>0</v>
      </c>
      <c r="CK9" s="54">
        <v>0</v>
      </c>
      <c r="CL9" s="54">
        <v>0</v>
      </c>
      <c r="CM9" s="52">
        <v>0</v>
      </c>
      <c r="CN9" s="52">
        <v>0</v>
      </c>
      <c r="CO9" s="52">
        <v>0</v>
      </c>
      <c r="CP9" s="52">
        <v>0</v>
      </c>
      <c r="CQ9" s="52">
        <v>0</v>
      </c>
      <c r="CR9" s="52">
        <v>0</v>
      </c>
      <c r="CS9" s="54">
        <v>13810.29</v>
      </c>
      <c r="CT9" s="54">
        <v>9058.208</v>
      </c>
      <c r="CU9" s="54">
        <v>0</v>
      </c>
      <c r="CV9" s="49">
        <f aca="true" t="shared" si="11" ref="CV9:CV40">CI9+CK9+CM9+CO9+CQ9+CS9</f>
        <v>13810.29</v>
      </c>
      <c r="CW9" s="49">
        <f aca="true" t="shared" si="12" ref="CW9:CW40">CJ9+CL9+CN9+CP9+CR9+CT9+CU9</f>
        <v>9058.208</v>
      </c>
    </row>
    <row r="10" spans="2:101" s="23" customFormat="1" ht="18.75" customHeight="1">
      <c r="B10" s="19">
        <v>2</v>
      </c>
      <c r="C10" s="24" t="s">
        <v>48</v>
      </c>
      <c r="D10" s="48">
        <v>1086.027</v>
      </c>
      <c r="E10" s="48">
        <v>13501.0478</v>
      </c>
      <c r="F10" s="49">
        <f t="shared" si="0"/>
        <v>525273.064</v>
      </c>
      <c r="G10" s="49">
        <f t="shared" si="1"/>
        <v>526388.7558</v>
      </c>
      <c r="H10" s="49">
        <f aca="true" t="shared" si="13" ref="H10:H73">G10/F10*100</f>
        <v>100.21240224874734</v>
      </c>
      <c r="I10" s="49">
        <f t="shared" si="2"/>
        <v>-525273.064</v>
      </c>
      <c r="J10" s="49">
        <f t="shared" si="3"/>
        <v>-526388.7558</v>
      </c>
      <c r="K10" s="50"/>
      <c r="L10" s="50"/>
      <c r="M10" s="49">
        <f t="shared" si="4"/>
        <v>120926.614</v>
      </c>
      <c r="N10" s="49">
        <f>T10+W10+Z10+AC10+AF10+AJ10+BB10+BG10+BI10+BK10+BM10+BO10+BS10+BU10+BY10+CA10+CE10</f>
        <v>126138.90480000002</v>
      </c>
      <c r="O10" s="49">
        <f aca="true" t="shared" si="14" ref="O10:O73">N10/M10*100</f>
        <v>104.31029252171074</v>
      </c>
      <c r="P10" s="48">
        <f t="shared" si="5"/>
        <v>38000</v>
      </c>
      <c r="Q10" s="49">
        <f t="shared" si="6"/>
        <v>47512.7008</v>
      </c>
      <c r="R10" s="49">
        <f aca="true" t="shared" si="15" ref="R10:R73">Q10/P10*100</f>
        <v>125.03342315789475</v>
      </c>
      <c r="S10" s="54">
        <v>11000</v>
      </c>
      <c r="T10" s="54">
        <v>12025.2718</v>
      </c>
      <c r="U10" s="48">
        <f aca="true" t="shared" si="16" ref="U10:U73">T10/S10*100</f>
        <v>109.32065272727274</v>
      </c>
      <c r="V10" s="54">
        <v>5500</v>
      </c>
      <c r="W10" s="54">
        <v>6066.188</v>
      </c>
      <c r="X10" s="48">
        <f aca="true" t="shared" si="17" ref="X10:X73">W10/V10*100</f>
        <v>110.29432727272727</v>
      </c>
      <c r="Y10" s="54">
        <v>27000</v>
      </c>
      <c r="Z10" s="54">
        <v>35487.429</v>
      </c>
      <c r="AA10" s="48">
        <f aca="true" t="shared" si="18" ref="AA10:AA73">Z10/Y10*100</f>
        <v>131.4349222222222</v>
      </c>
      <c r="AB10" s="54">
        <v>6860</v>
      </c>
      <c r="AC10" s="54">
        <v>7905.156</v>
      </c>
      <c r="AD10" s="48">
        <f aca="true" t="shared" si="19" ref="AD10:AD73">AC10/AB10*100</f>
        <v>115.23551020408162</v>
      </c>
      <c r="AE10" s="51">
        <v>6000</v>
      </c>
      <c r="AF10" s="54">
        <v>5619.1</v>
      </c>
      <c r="AG10" s="48">
        <f>AF10/AE10*100</f>
        <v>93.65166666666667</v>
      </c>
      <c r="AH10" s="48">
        <v>0</v>
      </c>
      <c r="AI10" s="48">
        <v>0</v>
      </c>
      <c r="AJ10" s="48">
        <v>0</v>
      </c>
      <c r="AK10" s="48"/>
      <c r="AL10" s="48">
        <v>0</v>
      </c>
      <c r="AM10" s="54">
        <v>375732.1</v>
      </c>
      <c r="AN10" s="54">
        <v>375732.1</v>
      </c>
      <c r="AO10" s="48">
        <v>372023.9</v>
      </c>
      <c r="AP10" s="54">
        <f aca="true" t="shared" si="20" ref="AP10:AP73">AO10</f>
        <v>372023.9</v>
      </c>
      <c r="AQ10" s="48">
        <v>2388.2</v>
      </c>
      <c r="AR10" s="54">
        <v>4267.8</v>
      </c>
      <c r="AS10" s="54">
        <v>4267.8</v>
      </c>
      <c r="AT10" s="48">
        <v>4267.8</v>
      </c>
      <c r="AU10" s="48"/>
      <c r="AV10" s="48"/>
      <c r="AW10" s="48"/>
      <c r="AX10" s="50"/>
      <c r="AY10" s="50"/>
      <c r="AZ10" s="50"/>
      <c r="BA10" s="50"/>
      <c r="BB10" s="50"/>
      <c r="BC10" s="49">
        <f t="shared" si="7"/>
        <v>9800</v>
      </c>
      <c r="BD10" s="49">
        <f t="shared" si="8"/>
        <v>3769.482</v>
      </c>
      <c r="BE10" s="49">
        <f aca="true" t="shared" si="21" ref="BE10:BE73">BD10/BC10*100</f>
        <v>38.46410204081633</v>
      </c>
      <c r="BF10" s="51">
        <v>9000</v>
      </c>
      <c r="BG10" s="54">
        <v>2802.282</v>
      </c>
      <c r="BH10" s="52">
        <v>0</v>
      </c>
      <c r="BI10" s="54">
        <v>0</v>
      </c>
      <c r="BJ10" s="52">
        <v>0</v>
      </c>
      <c r="BK10" s="52">
        <v>0</v>
      </c>
      <c r="BL10" s="51">
        <v>800</v>
      </c>
      <c r="BM10" s="54">
        <v>967.2</v>
      </c>
      <c r="BN10" s="52">
        <v>0</v>
      </c>
      <c r="BO10" s="52">
        <v>0</v>
      </c>
      <c r="BP10" s="52">
        <v>17187.45</v>
      </c>
      <c r="BQ10" s="54">
        <v>16208.351</v>
      </c>
      <c r="BR10" s="54">
        <v>0</v>
      </c>
      <c r="BS10" s="54">
        <v>0</v>
      </c>
      <c r="BT10" s="54">
        <v>51817.2</v>
      </c>
      <c r="BU10" s="54">
        <v>52373.87</v>
      </c>
      <c r="BV10" s="54">
        <v>51467.2</v>
      </c>
      <c r="BW10" s="54">
        <v>51481.61</v>
      </c>
      <c r="BX10" s="51">
        <v>0</v>
      </c>
      <c r="BY10" s="54">
        <v>0</v>
      </c>
      <c r="BZ10" s="51">
        <v>0</v>
      </c>
      <c r="CA10" s="54">
        <v>0</v>
      </c>
      <c r="CB10" s="52">
        <v>0</v>
      </c>
      <c r="CC10" s="52">
        <v>0</v>
      </c>
      <c r="CD10" s="54">
        <v>2949.414</v>
      </c>
      <c r="CE10" s="54">
        <v>2892.408</v>
      </c>
      <c r="CF10" s="54">
        <v>0</v>
      </c>
      <c r="CG10" s="49">
        <f t="shared" si="9"/>
        <v>518113.964</v>
      </c>
      <c r="CH10" s="49">
        <f t="shared" si="10"/>
        <v>522347.1558</v>
      </c>
      <c r="CI10" s="50">
        <v>0</v>
      </c>
      <c r="CJ10" s="50">
        <v>0</v>
      </c>
      <c r="CK10" s="54">
        <v>7159.1</v>
      </c>
      <c r="CL10" s="54">
        <v>4041.6</v>
      </c>
      <c r="CM10" s="52">
        <v>0</v>
      </c>
      <c r="CN10" s="52">
        <v>0</v>
      </c>
      <c r="CO10" s="52">
        <v>0</v>
      </c>
      <c r="CP10" s="52">
        <v>0</v>
      </c>
      <c r="CQ10" s="52">
        <v>0</v>
      </c>
      <c r="CR10" s="52">
        <v>0</v>
      </c>
      <c r="CS10" s="54">
        <v>65400</v>
      </c>
      <c r="CT10" s="54">
        <v>62000</v>
      </c>
      <c r="CU10" s="54">
        <v>0</v>
      </c>
      <c r="CV10" s="49">
        <f t="shared" si="11"/>
        <v>72559.1</v>
      </c>
      <c r="CW10" s="49">
        <f t="shared" si="12"/>
        <v>66041.6</v>
      </c>
    </row>
    <row r="11" spans="2:101" s="23" customFormat="1" ht="18.75" customHeight="1">
      <c r="B11" s="19">
        <v>3</v>
      </c>
      <c r="C11" s="24" t="s">
        <v>49</v>
      </c>
      <c r="D11" s="48">
        <v>33243.4463</v>
      </c>
      <c r="E11" s="48">
        <v>5082.5918</v>
      </c>
      <c r="F11" s="49">
        <f t="shared" si="0"/>
        <v>478217.5</v>
      </c>
      <c r="G11" s="49">
        <f t="shared" si="1"/>
        <v>477612.88639999996</v>
      </c>
      <c r="H11" s="49">
        <f t="shared" si="13"/>
        <v>99.87356932776403</v>
      </c>
      <c r="I11" s="49">
        <f t="shared" si="2"/>
        <v>-478217.5</v>
      </c>
      <c r="J11" s="49">
        <f t="shared" si="3"/>
        <v>-477612.88639999996</v>
      </c>
      <c r="K11" s="50"/>
      <c r="L11" s="50"/>
      <c r="M11" s="49">
        <f t="shared" si="4"/>
        <v>145307.3</v>
      </c>
      <c r="N11" s="49">
        <f>T11+W11+Z11+AC11+AF11+AJ11+BB11+BG11+BI11+BK11+BM11+BO11+BS11+BU11+BY11+CA11+CE11</f>
        <v>146241.5864</v>
      </c>
      <c r="O11" s="49">
        <f t="shared" si="14"/>
        <v>100.64297278939188</v>
      </c>
      <c r="P11" s="48">
        <f t="shared" si="5"/>
        <v>67920</v>
      </c>
      <c r="Q11" s="49">
        <f t="shared" si="6"/>
        <v>78353.745</v>
      </c>
      <c r="R11" s="49">
        <f t="shared" si="15"/>
        <v>115.36181537102472</v>
      </c>
      <c r="S11" s="54">
        <v>28000</v>
      </c>
      <c r="T11" s="54">
        <v>25658.42</v>
      </c>
      <c r="U11" s="48">
        <f t="shared" si="16"/>
        <v>91.63721428571428</v>
      </c>
      <c r="V11" s="54">
        <v>24849.7</v>
      </c>
      <c r="W11" s="54">
        <v>23767.3814</v>
      </c>
      <c r="X11" s="48">
        <f t="shared" si="17"/>
        <v>95.64454057795466</v>
      </c>
      <c r="Y11" s="54">
        <v>39920</v>
      </c>
      <c r="Z11" s="54">
        <v>52695.325</v>
      </c>
      <c r="AA11" s="48">
        <f t="shared" si="18"/>
        <v>132.00231713426854</v>
      </c>
      <c r="AB11" s="54">
        <v>7065</v>
      </c>
      <c r="AC11" s="54">
        <v>6958.05</v>
      </c>
      <c r="AD11" s="48">
        <f t="shared" si="19"/>
        <v>98.48619957537156</v>
      </c>
      <c r="AE11" s="51">
        <v>13000</v>
      </c>
      <c r="AF11" s="54">
        <v>9463.8</v>
      </c>
      <c r="AG11" s="48">
        <f>AF11/AE11*100</f>
        <v>72.79846153846154</v>
      </c>
      <c r="AH11" s="48">
        <v>0</v>
      </c>
      <c r="AI11" s="48">
        <v>0</v>
      </c>
      <c r="AJ11" s="48">
        <v>0</v>
      </c>
      <c r="AK11" s="48"/>
      <c r="AL11" s="48">
        <v>0</v>
      </c>
      <c r="AM11" s="54">
        <v>323546</v>
      </c>
      <c r="AN11" s="54">
        <v>323546</v>
      </c>
      <c r="AO11" s="48">
        <v>321316.7</v>
      </c>
      <c r="AP11" s="54">
        <f t="shared" si="20"/>
        <v>321316.7</v>
      </c>
      <c r="AQ11" s="48">
        <v>2229.3</v>
      </c>
      <c r="AR11" s="54">
        <v>4001</v>
      </c>
      <c r="AS11" s="54">
        <v>4001</v>
      </c>
      <c r="AT11" s="48">
        <v>4001</v>
      </c>
      <c r="AU11" s="48"/>
      <c r="AV11" s="48"/>
      <c r="AW11" s="48"/>
      <c r="AX11" s="50"/>
      <c r="AY11" s="50"/>
      <c r="AZ11" s="50"/>
      <c r="BA11" s="50"/>
      <c r="BB11" s="50"/>
      <c r="BC11" s="49">
        <f t="shared" si="7"/>
        <v>11072.6</v>
      </c>
      <c r="BD11" s="49">
        <f t="shared" si="8"/>
        <v>8777.61</v>
      </c>
      <c r="BE11" s="49">
        <f t="shared" si="21"/>
        <v>79.27325108827196</v>
      </c>
      <c r="BF11" s="51">
        <v>5685</v>
      </c>
      <c r="BG11" s="54">
        <v>4067.347</v>
      </c>
      <c r="BH11" s="52">
        <v>0</v>
      </c>
      <c r="BI11" s="54">
        <v>0</v>
      </c>
      <c r="BJ11" s="52">
        <v>0</v>
      </c>
      <c r="BK11" s="52">
        <v>0</v>
      </c>
      <c r="BL11" s="51">
        <v>5387.6</v>
      </c>
      <c r="BM11" s="54">
        <v>4710.263</v>
      </c>
      <c r="BN11" s="52">
        <v>0</v>
      </c>
      <c r="BO11" s="52">
        <v>0</v>
      </c>
      <c r="BP11" s="52">
        <v>5363.2</v>
      </c>
      <c r="BQ11" s="54">
        <v>5361.1</v>
      </c>
      <c r="BR11" s="54">
        <v>0</v>
      </c>
      <c r="BS11" s="54">
        <v>0</v>
      </c>
      <c r="BT11" s="54">
        <v>21200</v>
      </c>
      <c r="BU11" s="54">
        <v>18921</v>
      </c>
      <c r="BV11" s="54">
        <v>19900</v>
      </c>
      <c r="BW11" s="54">
        <v>17166</v>
      </c>
      <c r="BX11" s="51">
        <v>0</v>
      </c>
      <c r="BY11" s="54">
        <v>0</v>
      </c>
      <c r="BZ11" s="51">
        <v>200</v>
      </c>
      <c r="CA11" s="54">
        <v>0</v>
      </c>
      <c r="CB11" s="52">
        <v>0</v>
      </c>
      <c r="CC11" s="52">
        <v>0</v>
      </c>
      <c r="CD11" s="54">
        <v>0</v>
      </c>
      <c r="CE11" s="54">
        <v>0</v>
      </c>
      <c r="CF11" s="54">
        <v>0</v>
      </c>
      <c r="CG11" s="49">
        <f t="shared" si="9"/>
        <v>478217.5</v>
      </c>
      <c r="CH11" s="49">
        <f t="shared" si="10"/>
        <v>479149.68639999995</v>
      </c>
      <c r="CI11" s="50">
        <v>0</v>
      </c>
      <c r="CJ11" s="50">
        <v>0</v>
      </c>
      <c r="CK11" s="54">
        <v>0</v>
      </c>
      <c r="CL11" s="54">
        <v>-1536.8</v>
      </c>
      <c r="CM11" s="52">
        <v>0</v>
      </c>
      <c r="CN11" s="52">
        <v>0</v>
      </c>
      <c r="CO11" s="52">
        <v>0</v>
      </c>
      <c r="CP11" s="52">
        <v>0</v>
      </c>
      <c r="CQ11" s="52">
        <v>0</v>
      </c>
      <c r="CR11" s="52">
        <v>0</v>
      </c>
      <c r="CS11" s="54">
        <v>0</v>
      </c>
      <c r="CT11" s="54">
        <v>0</v>
      </c>
      <c r="CU11" s="54">
        <v>0</v>
      </c>
      <c r="CV11" s="49">
        <f t="shared" si="11"/>
        <v>0</v>
      </c>
      <c r="CW11" s="49">
        <f t="shared" si="12"/>
        <v>-1536.8</v>
      </c>
    </row>
    <row r="12" spans="2:101" s="23" customFormat="1" ht="18.75" customHeight="1">
      <c r="B12" s="19">
        <v>4</v>
      </c>
      <c r="C12" s="24" t="s">
        <v>50</v>
      </c>
      <c r="D12" s="48">
        <v>2818.483</v>
      </c>
      <c r="E12" s="48">
        <v>3971.2216</v>
      </c>
      <c r="F12" s="49">
        <f t="shared" si="0"/>
        <v>316254.30000000005</v>
      </c>
      <c r="G12" s="49">
        <f t="shared" si="1"/>
        <v>320655.52219999995</v>
      </c>
      <c r="H12" s="49">
        <f t="shared" si="13"/>
        <v>101.39167189189202</v>
      </c>
      <c r="I12" s="49">
        <f t="shared" si="2"/>
        <v>-316254.30000000005</v>
      </c>
      <c r="J12" s="49">
        <f t="shared" si="3"/>
        <v>-320655.52219999995</v>
      </c>
      <c r="K12" s="50"/>
      <c r="L12" s="50"/>
      <c r="M12" s="49">
        <f t="shared" si="4"/>
        <v>87265.59999999999</v>
      </c>
      <c r="N12" s="49">
        <f>T12+W12+Z12+AC12+AF12+AJ12+BB12+BG12+BI12+BK12+BM12+BO12+BS12+BU12+BY12+CA12+CE12</f>
        <v>91907.0222</v>
      </c>
      <c r="O12" s="49">
        <f t="shared" si="14"/>
        <v>105.31873063383512</v>
      </c>
      <c r="P12" s="48">
        <f t="shared" si="5"/>
        <v>30700</v>
      </c>
      <c r="Q12" s="49">
        <f t="shared" si="6"/>
        <v>36621.7811</v>
      </c>
      <c r="R12" s="49">
        <f t="shared" si="15"/>
        <v>119.28918925081433</v>
      </c>
      <c r="S12" s="54">
        <v>2500</v>
      </c>
      <c r="T12" s="54">
        <v>2559.1901</v>
      </c>
      <c r="U12" s="48">
        <f t="shared" si="16"/>
        <v>102.367604</v>
      </c>
      <c r="V12" s="54">
        <v>22400</v>
      </c>
      <c r="W12" s="54">
        <v>22779.4871</v>
      </c>
      <c r="X12" s="48">
        <f t="shared" si="17"/>
        <v>101.69413883928571</v>
      </c>
      <c r="Y12" s="54">
        <v>28200</v>
      </c>
      <c r="Z12" s="54">
        <v>34062.591</v>
      </c>
      <c r="AA12" s="48">
        <f t="shared" si="18"/>
        <v>120.78932978723404</v>
      </c>
      <c r="AB12" s="54">
        <v>4097.9</v>
      </c>
      <c r="AC12" s="54">
        <v>4193.682</v>
      </c>
      <c r="AD12" s="48">
        <f t="shared" si="19"/>
        <v>102.33734351741136</v>
      </c>
      <c r="AE12" s="51">
        <v>7800</v>
      </c>
      <c r="AF12" s="54">
        <v>7669.01</v>
      </c>
      <c r="AG12" s="48">
        <f>AF12/AE12*100</f>
        <v>98.32064102564104</v>
      </c>
      <c r="AH12" s="48">
        <v>0</v>
      </c>
      <c r="AI12" s="48">
        <v>0</v>
      </c>
      <c r="AJ12" s="48">
        <v>0</v>
      </c>
      <c r="AK12" s="48"/>
      <c r="AL12" s="48">
        <v>0</v>
      </c>
      <c r="AM12" s="54">
        <v>219624.5</v>
      </c>
      <c r="AN12" s="54">
        <v>219386.4</v>
      </c>
      <c r="AO12" s="48">
        <v>191361.9</v>
      </c>
      <c r="AP12" s="54">
        <f t="shared" si="20"/>
        <v>191361.9</v>
      </c>
      <c r="AQ12" s="48">
        <v>28024.5</v>
      </c>
      <c r="AR12" s="54">
        <v>4001</v>
      </c>
      <c r="AS12" s="54">
        <v>4001</v>
      </c>
      <c r="AT12" s="48">
        <v>4001</v>
      </c>
      <c r="AU12" s="48"/>
      <c r="AV12" s="48"/>
      <c r="AW12" s="48"/>
      <c r="AX12" s="50"/>
      <c r="AY12" s="50"/>
      <c r="AZ12" s="50"/>
      <c r="BA12" s="50"/>
      <c r="BB12" s="50"/>
      <c r="BC12" s="49">
        <f t="shared" si="7"/>
        <v>2100</v>
      </c>
      <c r="BD12" s="49">
        <f t="shared" si="8"/>
        <v>2289.6892</v>
      </c>
      <c r="BE12" s="49">
        <f t="shared" si="21"/>
        <v>109.03281904761903</v>
      </c>
      <c r="BF12" s="51">
        <v>900</v>
      </c>
      <c r="BG12" s="54">
        <v>1134.4892</v>
      </c>
      <c r="BH12" s="52">
        <v>0</v>
      </c>
      <c r="BI12" s="54">
        <v>0</v>
      </c>
      <c r="BJ12" s="52">
        <v>0</v>
      </c>
      <c r="BK12" s="52">
        <v>0</v>
      </c>
      <c r="BL12" s="51">
        <v>1200</v>
      </c>
      <c r="BM12" s="54">
        <v>1155.2</v>
      </c>
      <c r="BN12" s="52">
        <v>0</v>
      </c>
      <c r="BO12" s="52">
        <v>0</v>
      </c>
      <c r="BP12" s="52">
        <v>5363.2</v>
      </c>
      <c r="BQ12" s="54">
        <v>5361.1</v>
      </c>
      <c r="BR12" s="54">
        <v>1600</v>
      </c>
      <c r="BS12" s="54">
        <v>1747.17</v>
      </c>
      <c r="BT12" s="54">
        <v>18130</v>
      </c>
      <c r="BU12" s="54">
        <v>16120.6028</v>
      </c>
      <c r="BV12" s="54">
        <v>18000</v>
      </c>
      <c r="BW12" s="54">
        <v>15838.6028</v>
      </c>
      <c r="BX12" s="51">
        <v>0</v>
      </c>
      <c r="BY12" s="54">
        <v>0</v>
      </c>
      <c r="BZ12" s="51">
        <v>0</v>
      </c>
      <c r="CA12" s="54">
        <v>0</v>
      </c>
      <c r="CB12" s="52">
        <v>0</v>
      </c>
      <c r="CC12" s="52">
        <v>0</v>
      </c>
      <c r="CD12" s="54">
        <v>437.7</v>
      </c>
      <c r="CE12" s="54">
        <v>485.6</v>
      </c>
      <c r="CF12" s="54">
        <v>0</v>
      </c>
      <c r="CG12" s="49">
        <f t="shared" si="9"/>
        <v>316254.30000000005</v>
      </c>
      <c r="CH12" s="49">
        <f t="shared" si="10"/>
        <v>320655.52219999995</v>
      </c>
      <c r="CI12" s="50">
        <v>0</v>
      </c>
      <c r="CJ12" s="50">
        <v>0</v>
      </c>
      <c r="CK12" s="54">
        <v>0</v>
      </c>
      <c r="CL12" s="54">
        <v>0</v>
      </c>
      <c r="CM12" s="52">
        <v>0</v>
      </c>
      <c r="CN12" s="52">
        <v>0</v>
      </c>
      <c r="CO12" s="52">
        <v>0</v>
      </c>
      <c r="CP12" s="52">
        <v>0</v>
      </c>
      <c r="CQ12" s="52">
        <v>0</v>
      </c>
      <c r="CR12" s="52">
        <v>0</v>
      </c>
      <c r="CS12" s="54">
        <v>9000</v>
      </c>
      <c r="CT12" s="54">
        <v>9000</v>
      </c>
      <c r="CU12" s="54">
        <v>0</v>
      </c>
      <c r="CV12" s="49">
        <f t="shared" si="11"/>
        <v>9000</v>
      </c>
      <c r="CW12" s="49">
        <f t="shared" si="12"/>
        <v>9000</v>
      </c>
    </row>
    <row r="13" spans="2:101" s="23" customFormat="1" ht="18.75" customHeight="1">
      <c r="B13" s="19">
        <v>5</v>
      </c>
      <c r="C13" s="24" t="s">
        <v>51</v>
      </c>
      <c r="D13" s="48">
        <v>697.081</v>
      </c>
      <c r="E13" s="48">
        <v>3174.517</v>
      </c>
      <c r="F13" s="49">
        <f t="shared" si="0"/>
        <v>34917.5</v>
      </c>
      <c r="G13" s="49">
        <f t="shared" si="1"/>
        <v>35492.05</v>
      </c>
      <c r="H13" s="49">
        <f t="shared" si="13"/>
        <v>101.64544998926041</v>
      </c>
      <c r="I13" s="49">
        <f t="shared" si="2"/>
        <v>-34917.5</v>
      </c>
      <c r="J13" s="49">
        <f t="shared" si="3"/>
        <v>-35492.05</v>
      </c>
      <c r="K13" s="50"/>
      <c r="L13" s="50"/>
      <c r="M13" s="49">
        <f t="shared" si="4"/>
        <v>6478.1</v>
      </c>
      <c r="N13" s="49">
        <f>T13+W13+Z13+AC13+AF13+AJ13+BB13+BG13+BI13+BK13+BM13+BO13+BS13+BU13+BY13+CA13+CE13</f>
        <v>6909.85</v>
      </c>
      <c r="O13" s="49">
        <f t="shared" si="14"/>
        <v>106.66476281625785</v>
      </c>
      <c r="P13" s="48">
        <f t="shared" si="5"/>
        <v>2985.6</v>
      </c>
      <c r="Q13" s="49">
        <f t="shared" si="6"/>
        <v>2994.068</v>
      </c>
      <c r="R13" s="49">
        <f t="shared" si="15"/>
        <v>100.28362808145768</v>
      </c>
      <c r="S13" s="54">
        <v>118.4</v>
      </c>
      <c r="T13" s="54">
        <v>121.391</v>
      </c>
      <c r="U13" s="48">
        <f t="shared" si="16"/>
        <v>102.52618243243244</v>
      </c>
      <c r="V13" s="54">
        <v>2213.5</v>
      </c>
      <c r="W13" s="54">
        <v>2213.648</v>
      </c>
      <c r="X13" s="48">
        <f t="shared" si="17"/>
        <v>100.00668624350577</v>
      </c>
      <c r="Y13" s="54">
        <v>2867.2</v>
      </c>
      <c r="Z13" s="54">
        <v>2872.677</v>
      </c>
      <c r="AA13" s="48">
        <f t="shared" si="18"/>
        <v>100.19102260044643</v>
      </c>
      <c r="AB13" s="54">
        <v>162</v>
      </c>
      <c r="AC13" s="54">
        <v>200.784</v>
      </c>
      <c r="AD13" s="48">
        <f t="shared" si="19"/>
        <v>123.94074074074072</v>
      </c>
      <c r="AE13" s="48">
        <v>0</v>
      </c>
      <c r="AF13" s="52"/>
      <c r="AG13" s="48">
        <v>0</v>
      </c>
      <c r="AH13" s="48">
        <v>0</v>
      </c>
      <c r="AI13" s="48">
        <v>0</v>
      </c>
      <c r="AJ13" s="48">
        <v>0</v>
      </c>
      <c r="AK13" s="48"/>
      <c r="AL13" s="48">
        <v>0</v>
      </c>
      <c r="AM13" s="54">
        <v>24439.4</v>
      </c>
      <c r="AN13" s="54">
        <v>24582.2</v>
      </c>
      <c r="AO13" s="48">
        <v>24439.4</v>
      </c>
      <c r="AP13" s="54">
        <f t="shared" si="20"/>
        <v>24439.4</v>
      </c>
      <c r="AQ13" s="48">
        <v>142.8</v>
      </c>
      <c r="AR13" s="54">
        <v>0</v>
      </c>
      <c r="AS13" s="54">
        <v>0</v>
      </c>
      <c r="AT13" s="48">
        <v>0</v>
      </c>
      <c r="AU13" s="48"/>
      <c r="AV13" s="48"/>
      <c r="AW13" s="48"/>
      <c r="AX13" s="50"/>
      <c r="AY13" s="50"/>
      <c r="AZ13" s="50"/>
      <c r="BA13" s="50"/>
      <c r="BB13" s="50"/>
      <c r="BC13" s="49">
        <f t="shared" si="7"/>
        <v>400</v>
      </c>
      <c r="BD13" s="49">
        <f t="shared" si="8"/>
        <v>784.35</v>
      </c>
      <c r="BE13" s="49">
        <f t="shared" si="21"/>
        <v>196.0875</v>
      </c>
      <c r="BF13" s="51">
        <v>400</v>
      </c>
      <c r="BG13" s="54">
        <v>784.35</v>
      </c>
      <c r="BH13" s="52">
        <v>0</v>
      </c>
      <c r="BI13" s="54">
        <v>0</v>
      </c>
      <c r="BJ13" s="52">
        <v>0</v>
      </c>
      <c r="BK13" s="52">
        <v>0</v>
      </c>
      <c r="BL13" s="51">
        <v>0</v>
      </c>
      <c r="BM13" s="54">
        <v>0</v>
      </c>
      <c r="BN13" s="52">
        <v>0</v>
      </c>
      <c r="BO13" s="52">
        <v>0</v>
      </c>
      <c r="BP13" s="52">
        <v>0</v>
      </c>
      <c r="BQ13" s="54">
        <v>0</v>
      </c>
      <c r="BR13" s="54">
        <v>0</v>
      </c>
      <c r="BS13" s="54">
        <v>0</v>
      </c>
      <c r="BT13" s="54">
        <v>52</v>
      </c>
      <c r="BU13" s="54">
        <v>52</v>
      </c>
      <c r="BV13" s="54">
        <v>0</v>
      </c>
      <c r="BW13" s="54">
        <v>0</v>
      </c>
      <c r="BX13" s="51">
        <v>0</v>
      </c>
      <c r="BY13" s="54">
        <v>0</v>
      </c>
      <c r="BZ13" s="51">
        <v>0</v>
      </c>
      <c r="CA13" s="54">
        <v>0</v>
      </c>
      <c r="CB13" s="52">
        <v>0</v>
      </c>
      <c r="CC13" s="52">
        <v>0</v>
      </c>
      <c r="CD13" s="54">
        <v>665</v>
      </c>
      <c r="CE13" s="54">
        <v>665</v>
      </c>
      <c r="CF13" s="54">
        <v>0</v>
      </c>
      <c r="CG13" s="49">
        <f t="shared" si="9"/>
        <v>30917.5</v>
      </c>
      <c r="CH13" s="49">
        <f t="shared" si="10"/>
        <v>31492.05</v>
      </c>
      <c r="CI13" s="50">
        <v>0</v>
      </c>
      <c r="CJ13" s="50">
        <v>0</v>
      </c>
      <c r="CK13" s="54">
        <v>4000</v>
      </c>
      <c r="CL13" s="54">
        <v>4000</v>
      </c>
      <c r="CM13" s="52">
        <v>0</v>
      </c>
      <c r="CN13" s="52">
        <v>0</v>
      </c>
      <c r="CO13" s="52">
        <v>0</v>
      </c>
      <c r="CP13" s="52">
        <v>0</v>
      </c>
      <c r="CQ13" s="52">
        <v>0</v>
      </c>
      <c r="CR13" s="52">
        <v>0</v>
      </c>
      <c r="CS13" s="54">
        <v>730</v>
      </c>
      <c r="CT13" s="54">
        <v>730</v>
      </c>
      <c r="CU13" s="54">
        <v>0</v>
      </c>
      <c r="CV13" s="49">
        <f t="shared" si="11"/>
        <v>4730</v>
      </c>
      <c r="CW13" s="49">
        <f t="shared" si="12"/>
        <v>4730</v>
      </c>
    </row>
    <row r="14" spans="2:101" s="23" customFormat="1" ht="18.75" customHeight="1">
      <c r="B14" s="19">
        <v>6</v>
      </c>
      <c r="C14" s="24" t="s">
        <v>52</v>
      </c>
      <c r="D14" s="48">
        <v>1212.3536</v>
      </c>
      <c r="E14" s="48">
        <v>2021.8877</v>
      </c>
      <c r="F14" s="49">
        <f t="shared" si="0"/>
        <v>15823.4</v>
      </c>
      <c r="G14" s="49">
        <f t="shared" si="1"/>
        <v>17218.220600000004</v>
      </c>
      <c r="H14" s="49">
        <f t="shared" si="13"/>
        <v>108.8149234677756</v>
      </c>
      <c r="I14" s="49">
        <f t="shared" si="2"/>
        <v>-15823.4</v>
      </c>
      <c r="J14" s="49">
        <f t="shared" si="3"/>
        <v>-17218.220600000004</v>
      </c>
      <c r="K14" s="50"/>
      <c r="L14" s="50"/>
      <c r="M14" s="49">
        <f t="shared" si="4"/>
        <v>4596</v>
      </c>
      <c r="N14" s="49">
        <f>T14+W14+Z14+AC14+AF14+AJ14+BB14+BG14+BI14+BK14+BM14+BO14+W10581+BU14+BY14+CA14+CE14</f>
        <v>5901.5206</v>
      </c>
      <c r="O14" s="49">
        <f t="shared" si="14"/>
        <v>128.40558311575282</v>
      </c>
      <c r="P14" s="48">
        <f t="shared" si="5"/>
        <v>2500</v>
      </c>
      <c r="Q14" s="49">
        <f t="shared" si="6"/>
        <v>3508.3016000000002</v>
      </c>
      <c r="R14" s="49">
        <f t="shared" si="15"/>
        <v>140.332064</v>
      </c>
      <c r="S14" s="54">
        <v>500</v>
      </c>
      <c r="T14" s="54">
        <v>512.7986</v>
      </c>
      <c r="U14" s="48">
        <f t="shared" si="16"/>
        <v>102.55972</v>
      </c>
      <c r="V14" s="54">
        <v>1376</v>
      </c>
      <c r="W14" s="54">
        <v>1392.799</v>
      </c>
      <c r="X14" s="48">
        <f t="shared" si="17"/>
        <v>101.22085755813954</v>
      </c>
      <c r="Y14" s="54">
        <v>2000</v>
      </c>
      <c r="Z14" s="54">
        <v>2995.503</v>
      </c>
      <c r="AA14" s="48">
        <f t="shared" si="18"/>
        <v>149.77515000000002</v>
      </c>
      <c r="AB14" s="54">
        <v>320</v>
      </c>
      <c r="AC14" s="54">
        <v>358.5</v>
      </c>
      <c r="AD14" s="48">
        <f t="shared" si="19"/>
        <v>112.03125</v>
      </c>
      <c r="AE14" s="48">
        <v>0</v>
      </c>
      <c r="AF14" s="52"/>
      <c r="AG14" s="48">
        <v>0</v>
      </c>
      <c r="AH14" s="48">
        <v>0</v>
      </c>
      <c r="AI14" s="48">
        <v>0</v>
      </c>
      <c r="AJ14" s="48">
        <v>0</v>
      </c>
      <c r="AK14" s="48"/>
      <c r="AL14" s="48">
        <v>0</v>
      </c>
      <c r="AM14" s="54">
        <v>11227.4</v>
      </c>
      <c r="AN14" s="54">
        <v>11316.7</v>
      </c>
      <c r="AO14" s="48">
        <v>11227.4</v>
      </c>
      <c r="AP14" s="54">
        <f t="shared" si="20"/>
        <v>11227.4</v>
      </c>
      <c r="AQ14" s="48">
        <v>89.3</v>
      </c>
      <c r="AR14" s="54">
        <v>0</v>
      </c>
      <c r="AS14" s="54">
        <v>0</v>
      </c>
      <c r="AT14" s="48">
        <v>0</v>
      </c>
      <c r="AU14" s="48"/>
      <c r="AV14" s="48"/>
      <c r="AW14" s="48"/>
      <c r="AX14" s="50"/>
      <c r="AY14" s="50"/>
      <c r="AZ14" s="50"/>
      <c r="BA14" s="50"/>
      <c r="BB14" s="50"/>
      <c r="BC14" s="49">
        <f t="shared" si="7"/>
        <v>0</v>
      </c>
      <c r="BD14" s="49">
        <f t="shared" si="8"/>
        <v>0</v>
      </c>
      <c r="BE14" s="49" t="e">
        <f t="shared" si="21"/>
        <v>#DIV/0!</v>
      </c>
      <c r="BF14" s="51">
        <v>0</v>
      </c>
      <c r="BG14" s="54">
        <v>0</v>
      </c>
      <c r="BH14" s="52">
        <v>0</v>
      </c>
      <c r="BI14" s="54">
        <v>0</v>
      </c>
      <c r="BJ14" s="52">
        <v>0</v>
      </c>
      <c r="BK14" s="52">
        <v>0</v>
      </c>
      <c r="BL14" s="51">
        <v>0</v>
      </c>
      <c r="BM14" s="54">
        <v>0</v>
      </c>
      <c r="BN14" s="52">
        <v>0</v>
      </c>
      <c r="BO14" s="52">
        <v>0</v>
      </c>
      <c r="BP14" s="52">
        <v>0</v>
      </c>
      <c r="BQ14" s="54">
        <v>0</v>
      </c>
      <c r="BR14" s="54">
        <v>0</v>
      </c>
      <c r="BS14" s="54">
        <v>0</v>
      </c>
      <c r="BT14" s="54">
        <v>400</v>
      </c>
      <c r="BU14" s="54">
        <v>416.2</v>
      </c>
      <c r="BV14" s="54">
        <v>400</v>
      </c>
      <c r="BW14" s="54">
        <v>400.2</v>
      </c>
      <c r="BX14" s="51">
        <v>0</v>
      </c>
      <c r="BY14" s="54">
        <v>0</v>
      </c>
      <c r="BZ14" s="51">
        <v>0</v>
      </c>
      <c r="CA14" s="54">
        <v>0</v>
      </c>
      <c r="CB14" s="52">
        <v>0</v>
      </c>
      <c r="CC14" s="52">
        <v>0</v>
      </c>
      <c r="CD14" s="54">
        <v>0</v>
      </c>
      <c r="CE14" s="54">
        <v>225.72</v>
      </c>
      <c r="CF14" s="54">
        <v>0</v>
      </c>
      <c r="CG14" s="49">
        <f t="shared" si="9"/>
        <v>15823.4</v>
      </c>
      <c r="CH14" s="49">
        <f t="shared" si="10"/>
        <v>17218.220600000004</v>
      </c>
      <c r="CI14" s="50">
        <v>0</v>
      </c>
      <c r="CJ14" s="50">
        <v>0</v>
      </c>
      <c r="CK14" s="54">
        <v>0</v>
      </c>
      <c r="CL14" s="54">
        <v>0</v>
      </c>
      <c r="CM14" s="52">
        <v>0</v>
      </c>
      <c r="CN14" s="52">
        <v>0</v>
      </c>
      <c r="CO14" s="52">
        <v>0</v>
      </c>
      <c r="CP14" s="52">
        <v>0</v>
      </c>
      <c r="CQ14" s="52">
        <v>0</v>
      </c>
      <c r="CR14" s="52">
        <v>0</v>
      </c>
      <c r="CS14" s="54">
        <v>0</v>
      </c>
      <c r="CT14" s="54">
        <v>0</v>
      </c>
      <c r="CU14" s="54">
        <v>0</v>
      </c>
      <c r="CV14" s="49">
        <f t="shared" si="11"/>
        <v>0</v>
      </c>
      <c r="CW14" s="49">
        <f t="shared" si="12"/>
        <v>0</v>
      </c>
    </row>
    <row r="15" spans="2:101" s="23" customFormat="1" ht="18.75" customHeight="1">
      <c r="B15" s="19">
        <v>7</v>
      </c>
      <c r="C15" s="24" t="s">
        <v>53</v>
      </c>
      <c r="D15" s="48">
        <v>70936.5416</v>
      </c>
      <c r="E15" s="48">
        <v>27375.5476</v>
      </c>
      <c r="F15" s="49">
        <f t="shared" si="0"/>
        <v>62026.6</v>
      </c>
      <c r="G15" s="49">
        <f t="shared" si="1"/>
        <v>61922.97119999999</v>
      </c>
      <c r="H15" s="49">
        <f t="shared" si="13"/>
        <v>99.8329284532765</v>
      </c>
      <c r="I15" s="49">
        <f t="shared" si="2"/>
        <v>-62026.6</v>
      </c>
      <c r="J15" s="49">
        <f t="shared" si="3"/>
        <v>-61922.97119999999</v>
      </c>
      <c r="K15" s="50"/>
      <c r="L15" s="50"/>
      <c r="M15" s="49">
        <f t="shared" si="4"/>
        <v>13264</v>
      </c>
      <c r="N15" s="49">
        <f aca="true" t="shared" si="22" ref="N15:N46">T15+W15+Z15+AC15+AF15+AJ15+BB15+BG15+BI15+BK15+BM15+BO15+BS15+BU15+BY15+CA15+CE15</f>
        <v>13160.3712</v>
      </c>
      <c r="O15" s="49">
        <f t="shared" si="14"/>
        <v>99.21872135102532</v>
      </c>
      <c r="P15" s="48">
        <f t="shared" si="5"/>
        <v>7500</v>
      </c>
      <c r="Q15" s="49">
        <f t="shared" si="6"/>
        <v>8156.226</v>
      </c>
      <c r="R15" s="49">
        <f t="shared" si="15"/>
        <v>108.74968</v>
      </c>
      <c r="S15" s="54">
        <v>300</v>
      </c>
      <c r="T15" s="54">
        <v>257.54</v>
      </c>
      <c r="U15" s="48">
        <f t="shared" si="16"/>
        <v>85.84666666666666</v>
      </c>
      <c r="V15" s="54">
        <v>5000</v>
      </c>
      <c r="W15" s="54">
        <v>4163.5782</v>
      </c>
      <c r="X15" s="48">
        <f t="shared" si="17"/>
        <v>83.271564</v>
      </c>
      <c r="Y15" s="54">
        <v>7200</v>
      </c>
      <c r="Z15" s="54">
        <v>7898.686</v>
      </c>
      <c r="AA15" s="48">
        <f t="shared" si="18"/>
        <v>109.7039722222222</v>
      </c>
      <c r="AB15" s="54">
        <v>114</v>
      </c>
      <c r="AC15" s="54">
        <v>125.5</v>
      </c>
      <c r="AD15" s="48">
        <f t="shared" si="19"/>
        <v>110.08771929824562</v>
      </c>
      <c r="AE15" s="48">
        <v>0</v>
      </c>
      <c r="AF15" s="48"/>
      <c r="AG15" s="48">
        <v>0</v>
      </c>
      <c r="AH15" s="48">
        <v>0</v>
      </c>
      <c r="AI15" s="48">
        <v>0</v>
      </c>
      <c r="AJ15" s="48">
        <v>0</v>
      </c>
      <c r="AK15" s="48"/>
      <c r="AL15" s="48">
        <v>0</v>
      </c>
      <c r="AM15" s="54">
        <v>48762.6</v>
      </c>
      <c r="AN15" s="54">
        <v>48762.6</v>
      </c>
      <c r="AO15" s="48">
        <v>48684.5</v>
      </c>
      <c r="AP15" s="54">
        <f t="shared" si="20"/>
        <v>48684.5</v>
      </c>
      <c r="AQ15" s="48">
        <v>78.1</v>
      </c>
      <c r="AR15" s="54">
        <v>0</v>
      </c>
      <c r="AS15" s="54">
        <v>0</v>
      </c>
      <c r="AT15" s="48">
        <v>0</v>
      </c>
      <c r="AU15" s="48"/>
      <c r="AV15" s="48"/>
      <c r="AW15" s="48"/>
      <c r="AX15" s="50"/>
      <c r="AY15" s="50"/>
      <c r="AZ15" s="50"/>
      <c r="BA15" s="50"/>
      <c r="BB15" s="50"/>
      <c r="BC15" s="49">
        <f t="shared" si="7"/>
        <v>650</v>
      </c>
      <c r="BD15" s="49">
        <f t="shared" si="8"/>
        <v>580.7</v>
      </c>
      <c r="BE15" s="49">
        <f t="shared" si="21"/>
        <v>89.33846153846154</v>
      </c>
      <c r="BF15" s="51">
        <v>650</v>
      </c>
      <c r="BG15" s="54">
        <v>580.7</v>
      </c>
      <c r="BH15" s="52">
        <v>0</v>
      </c>
      <c r="BI15" s="54">
        <v>0</v>
      </c>
      <c r="BJ15" s="52">
        <v>0</v>
      </c>
      <c r="BK15" s="52">
        <v>0</v>
      </c>
      <c r="BL15" s="51">
        <v>0</v>
      </c>
      <c r="BM15" s="54">
        <v>0</v>
      </c>
      <c r="BN15" s="52">
        <v>0</v>
      </c>
      <c r="BO15" s="52">
        <v>0</v>
      </c>
      <c r="BP15" s="52">
        <v>0</v>
      </c>
      <c r="BQ15" s="54">
        <v>0</v>
      </c>
      <c r="BR15" s="54">
        <v>0</v>
      </c>
      <c r="BS15" s="54">
        <v>0</v>
      </c>
      <c r="BT15" s="54">
        <v>0</v>
      </c>
      <c r="BU15" s="54">
        <v>4</v>
      </c>
      <c r="BV15" s="54">
        <v>0</v>
      </c>
      <c r="BW15" s="54">
        <v>0</v>
      </c>
      <c r="BX15" s="51">
        <v>0</v>
      </c>
      <c r="BY15" s="54">
        <v>130.367</v>
      </c>
      <c r="BZ15" s="51">
        <v>0</v>
      </c>
      <c r="CA15" s="54">
        <v>0</v>
      </c>
      <c r="CB15" s="52">
        <v>0</v>
      </c>
      <c r="CC15" s="52">
        <v>0</v>
      </c>
      <c r="CD15" s="54">
        <v>0</v>
      </c>
      <c r="CE15" s="54">
        <v>0</v>
      </c>
      <c r="CF15" s="54">
        <v>0</v>
      </c>
      <c r="CG15" s="49">
        <f t="shared" si="9"/>
        <v>62026.6</v>
      </c>
      <c r="CH15" s="49">
        <f t="shared" si="10"/>
        <v>61922.97119999999</v>
      </c>
      <c r="CI15" s="50">
        <v>0</v>
      </c>
      <c r="CJ15" s="50">
        <v>0</v>
      </c>
      <c r="CK15" s="54">
        <v>0</v>
      </c>
      <c r="CL15" s="54">
        <v>0</v>
      </c>
      <c r="CM15" s="52">
        <v>0</v>
      </c>
      <c r="CN15" s="52">
        <v>0</v>
      </c>
      <c r="CO15" s="52">
        <v>0</v>
      </c>
      <c r="CP15" s="52">
        <v>0</v>
      </c>
      <c r="CQ15" s="52">
        <v>0</v>
      </c>
      <c r="CR15" s="52">
        <v>0</v>
      </c>
      <c r="CS15" s="54">
        <v>0</v>
      </c>
      <c r="CT15" s="54">
        <v>0</v>
      </c>
      <c r="CU15" s="54">
        <v>0</v>
      </c>
      <c r="CV15" s="49">
        <f t="shared" si="11"/>
        <v>0</v>
      </c>
      <c r="CW15" s="49">
        <f t="shared" si="12"/>
        <v>0</v>
      </c>
    </row>
    <row r="16" spans="2:101" s="23" customFormat="1" ht="18.75" customHeight="1">
      <c r="B16" s="19">
        <v>8</v>
      </c>
      <c r="C16" s="24" t="s">
        <v>54</v>
      </c>
      <c r="D16" s="48">
        <v>2.1612</v>
      </c>
      <c r="E16" s="48">
        <v>0.7949</v>
      </c>
      <c r="F16" s="49">
        <f t="shared" si="0"/>
        <v>90246.4</v>
      </c>
      <c r="G16" s="49">
        <f t="shared" si="1"/>
        <v>88478.71399999999</v>
      </c>
      <c r="H16" s="49">
        <f t="shared" si="13"/>
        <v>98.0412670200695</v>
      </c>
      <c r="I16" s="49">
        <f t="shared" si="2"/>
        <v>-90246.4</v>
      </c>
      <c r="J16" s="49">
        <f t="shared" si="3"/>
        <v>-88478.71399999999</v>
      </c>
      <c r="K16" s="50"/>
      <c r="L16" s="50"/>
      <c r="M16" s="49">
        <f t="shared" si="4"/>
        <v>24417.5</v>
      </c>
      <c r="N16" s="49">
        <f t="shared" si="22"/>
        <v>22647.314</v>
      </c>
      <c r="O16" s="49">
        <f t="shared" si="14"/>
        <v>92.7503388962834</v>
      </c>
      <c r="P16" s="48">
        <f t="shared" si="5"/>
        <v>7257</v>
      </c>
      <c r="Q16" s="49">
        <f t="shared" si="6"/>
        <v>7893.422</v>
      </c>
      <c r="R16" s="49">
        <f t="shared" si="15"/>
        <v>108.76976712140004</v>
      </c>
      <c r="S16" s="54">
        <v>270</v>
      </c>
      <c r="T16" s="54">
        <v>174.259</v>
      </c>
      <c r="U16" s="48">
        <f t="shared" si="16"/>
        <v>64.54037037037037</v>
      </c>
      <c r="V16" s="54">
        <v>15200</v>
      </c>
      <c r="W16" s="54">
        <v>12757.945</v>
      </c>
      <c r="X16" s="48">
        <f t="shared" si="17"/>
        <v>83.93384868421052</v>
      </c>
      <c r="Y16" s="54">
        <v>6987</v>
      </c>
      <c r="Z16" s="54">
        <v>7719.163</v>
      </c>
      <c r="AA16" s="48">
        <f t="shared" si="18"/>
        <v>110.47893230284814</v>
      </c>
      <c r="AB16" s="54">
        <v>610</v>
      </c>
      <c r="AC16" s="54">
        <v>633.5</v>
      </c>
      <c r="AD16" s="48">
        <f t="shared" si="19"/>
        <v>103.85245901639344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/>
      <c r="AL16" s="48">
        <v>0</v>
      </c>
      <c r="AM16" s="54">
        <v>65828.9</v>
      </c>
      <c r="AN16" s="54">
        <v>65831.4</v>
      </c>
      <c r="AO16" s="48">
        <v>64392.2</v>
      </c>
      <c r="AP16" s="54">
        <f t="shared" si="20"/>
        <v>64392.2</v>
      </c>
      <c r="AQ16" s="48">
        <v>1439.2</v>
      </c>
      <c r="AR16" s="54">
        <v>0</v>
      </c>
      <c r="AS16" s="54">
        <v>0</v>
      </c>
      <c r="AT16" s="48">
        <v>0</v>
      </c>
      <c r="AU16" s="48"/>
      <c r="AV16" s="48"/>
      <c r="AW16" s="48"/>
      <c r="AX16" s="50"/>
      <c r="AY16" s="50"/>
      <c r="AZ16" s="50"/>
      <c r="BA16" s="50"/>
      <c r="BB16" s="50"/>
      <c r="BC16" s="49">
        <f t="shared" si="7"/>
        <v>1050.5</v>
      </c>
      <c r="BD16" s="49">
        <f t="shared" si="8"/>
        <v>1062.347</v>
      </c>
      <c r="BE16" s="49">
        <f t="shared" si="21"/>
        <v>101.12774869109948</v>
      </c>
      <c r="BF16" s="51">
        <v>1050.5</v>
      </c>
      <c r="BG16" s="54">
        <v>1062.347</v>
      </c>
      <c r="BH16" s="52">
        <v>0</v>
      </c>
      <c r="BI16" s="54">
        <v>0</v>
      </c>
      <c r="BJ16" s="52">
        <v>0</v>
      </c>
      <c r="BK16" s="52">
        <v>0</v>
      </c>
      <c r="BL16" s="51">
        <v>0</v>
      </c>
      <c r="BM16" s="54">
        <v>0</v>
      </c>
      <c r="BN16" s="52">
        <v>0</v>
      </c>
      <c r="BO16" s="52">
        <v>0</v>
      </c>
      <c r="BP16" s="52">
        <v>0</v>
      </c>
      <c r="BQ16" s="54">
        <v>0</v>
      </c>
      <c r="BR16" s="54">
        <v>0</v>
      </c>
      <c r="BS16" s="54">
        <v>0</v>
      </c>
      <c r="BT16" s="54">
        <v>0</v>
      </c>
      <c r="BU16" s="54">
        <v>0</v>
      </c>
      <c r="BV16" s="54">
        <v>0</v>
      </c>
      <c r="BW16" s="54">
        <v>0</v>
      </c>
      <c r="BX16" s="51">
        <v>0</v>
      </c>
      <c r="BY16" s="54">
        <v>0</v>
      </c>
      <c r="BZ16" s="51">
        <v>0</v>
      </c>
      <c r="CA16" s="54">
        <v>0</v>
      </c>
      <c r="CB16" s="52">
        <v>0</v>
      </c>
      <c r="CC16" s="52">
        <v>0</v>
      </c>
      <c r="CD16" s="54">
        <v>300</v>
      </c>
      <c r="CE16" s="54">
        <v>300.1</v>
      </c>
      <c r="CF16" s="54">
        <v>0</v>
      </c>
      <c r="CG16" s="49">
        <f t="shared" si="9"/>
        <v>90246.4</v>
      </c>
      <c r="CH16" s="49">
        <f t="shared" si="10"/>
        <v>88478.71399999999</v>
      </c>
      <c r="CI16" s="50">
        <v>0</v>
      </c>
      <c r="CJ16" s="50">
        <v>0</v>
      </c>
      <c r="CK16" s="54">
        <v>0</v>
      </c>
      <c r="CL16" s="54">
        <v>0</v>
      </c>
      <c r="CM16" s="52">
        <v>0</v>
      </c>
      <c r="CN16" s="52">
        <v>0</v>
      </c>
      <c r="CO16" s="52">
        <v>0</v>
      </c>
      <c r="CP16" s="52">
        <v>0</v>
      </c>
      <c r="CQ16" s="52">
        <v>0</v>
      </c>
      <c r="CR16" s="52">
        <v>0</v>
      </c>
      <c r="CS16" s="54">
        <v>650</v>
      </c>
      <c r="CT16" s="54">
        <v>615</v>
      </c>
      <c r="CU16" s="54">
        <v>0</v>
      </c>
      <c r="CV16" s="49">
        <f t="shared" si="11"/>
        <v>650</v>
      </c>
      <c r="CW16" s="49">
        <f t="shared" si="12"/>
        <v>615</v>
      </c>
    </row>
    <row r="17" spans="2:101" s="23" customFormat="1" ht="18.75" customHeight="1">
      <c r="B17" s="19">
        <v>9</v>
      </c>
      <c r="C17" s="24" t="s">
        <v>55</v>
      </c>
      <c r="D17" s="48">
        <v>3889.5776</v>
      </c>
      <c r="E17" s="48">
        <v>4084.33</v>
      </c>
      <c r="F17" s="49">
        <f t="shared" si="0"/>
        <v>61370.6</v>
      </c>
      <c r="G17" s="49">
        <f t="shared" si="1"/>
        <v>62817.436</v>
      </c>
      <c r="H17" s="49">
        <f t="shared" si="13"/>
        <v>102.35753927776491</v>
      </c>
      <c r="I17" s="49">
        <f t="shared" si="2"/>
        <v>-61370.6</v>
      </c>
      <c r="J17" s="49">
        <f t="shared" si="3"/>
        <v>-62817.436</v>
      </c>
      <c r="K17" s="50"/>
      <c r="L17" s="50"/>
      <c r="M17" s="49">
        <f t="shared" si="4"/>
        <v>25645.6</v>
      </c>
      <c r="N17" s="49">
        <f t="shared" si="22"/>
        <v>27092.435999999998</v>
      </c>
      <c r="O17" s="49">
        <f t="shared" si="14"/>
        <v>105.64165392893908</v>
      </c>
      <c r="P17" s="48">
        <f t="shared" si="5"/>
        <v>7371.6</v>
      </c>
      <c r="Q17" s="49">
        <f t="shared" si="6"/>
        <v>8768.962</v>
      </c>
      <c r="R17" s="49">
        <f t="shared" si="15"/>
        <v>118.95602040262628</v>
      </c>
      <c r="S17" s="54">
        <v>147</v>
      </c>
      <c r="T17" s="54">
        <v>17.392</v>
      </c>
      <c r="U17" s="48">
        <f t="shared" si="16"/>
        <v>11.831292517006803</v>
      </c>
      <c r="V17" s="54">
        <v>16902</v>
      </c>
      <c r="W17" s="54">
        <v>16932.474</v>
      </c>
      <c r="X17" s="48">
        <f t="shared" si="17"/>
        <v>100.18029818956336</v>
      </c>
      <c r="Y17" s="54">
        <v>7224.6</v>
      </c>
      <c r="Z17" s="54">
        <v>8751.57</v>
      </c>
      <c r="AA17" s="48">
        <f t="shared" si="18"/>
        <v>121.13570301469976</v>
      </c>
      <c r="AB17" s="54">
        <v>170</v>
      </c>
      <c r="AC17" s="54">
        <v>175</v>
      </c>
      <c r="AD17" s="48">
        <f t="shared" si="19"/>
        <v>102.94117647058823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/>
      <c r="AL17" s="48">
        <v>0</v>
      </c>
      <c r="AM17" s="54">
        <v>35725</v>
      </c>
      <c r="AN17" s="54">
        <v>35725</v>
      </c>
      <c r="AO17" s="48">
        <v>35073.9</v>
      </c>
      <c r="AP17" s="54">
        <f t="shared" si="20"/>
        <v>35073.9</v>
      </c>
      <c r="AQ17" s="48">
        <v>651.1</v>
      </c>
      <c r="AR17" s="54">
        <v>0</v>
      </c>
      <c r="AS17" s="54">
        <v>0</v>
      </c>
      <c r="AT17" s="48">
        <v>0</v>
      </c>
      <c r="AU17" s="48"/>
      <c r="AV17" s="48"/>
      <c r="AW17" s="48"/>
      <c r="AX17" s="50"/>
      <c r="AY17" s="50"/>
      <c r="AZ17" s="50"/>
      <c r="BA17" s="50"/>
      <c r="BB17" s="50"/>
      <c r="BC17" s="49">
        <f t="shared" si="7"/>
        <v>1152</v>
      </c>
      <c r="BD17" s="49">
        <f t="shared" si="8"/>
        <v>1164</v>
      </c>
      <c r="BE17" s="49">
        <f t="shared" si="21"/>
        <v>101.04166666666667</v>
      </c>
      <c r="BF17" s="51">
        <v>1152</v>
      </c>
      <c r="BG17" s="54">
        <v>1164</v>
      </c>
      <c r="BH17" s="52">
        <v>0</v>
      </c>
      <c r="BI17" s="54">
        <v>0</v>
      </c>
      <c r="BJ17" s="52">
        <v>0</v>
      </c>
      <c r="BK17" s="52">
        <v>0</v>
      </c>
      <c r="BL17" s="51">
        <v>0</v>
      </c>
      <c r="BM17" s="54">
        <v>0</v>
      </c>
      <c r="BN17" s="52">
        <v>0</v>
      </c>
      <c r="BO17" s="52">
        <v>0</v>
      </c>
      <c r="BP17" s="52">
        <v>0</v>
      </c>
      <c r="BQ17" s="54">
        <v>0</v>
      </c>
      <c r="BR17" s="54">
        <v>50</v>
      </c>
      <c r="BS17" s="54">
        <v>50</v>
      </c>
      <c r="BT17" s="54">
        <v>0</v>
      </c>
      <c r="BU17" s="54">
        <v>2</v>
      </c>
      <c r="BV17" s="54">
        <v>0</v>
      </c>
      <c r="BW17" s="54">
        <v>0</v>
      </c>
      <c r="BX17" s="51">
        <v>0</v>
      </c>
      <c r="BY17" s="54">
        <v>0</v>
      </c>
      <c r="BZ17" s="51">
        <v>0</v>
      </c>
      <c r="CA17" s="54">
        <v>0</v>
      </c>
      <c r="CB17" s="52">
        <v>0</v>
      </c>
      <c r="CC17" s="52">
        <v>0</v>
      </c>
      <c r="CD17" s="54">
        <v>0</v>
      </c>
      <c r="CE17" s="54">
        <v>0</v>
      </c>
      <c r="CF17" s="54">
        <v>0</v>
      </c>
      <c r="CG17" s="49">
        <f t="shared" si="9"/>
        <v>61370.6</v>
      </c>
      <c r="CH17" s="49">
        <f t="shared" si="10"/>
        <v>62817.436</v>
      </c>
      <c r="CI17" s="50">
        <v>0</v>
      </c>
      <c r="CJ17" s="50">
        <v>0</v>
      </c>
      <c r="CK17" s="54">
        <v>0</v>
      </c>
      <c r="CL17" s="54">
        <v>0</v>
      </c>
      <c r="CM17" s="52">
        <v>0</v>
      </c>
      <c r="CN17" s="52">
        <v>0</v>
      </c>
      <c r="CO17" s="52">
        <v>0</v>
      </c>
      <c r="CP17" s="52">
        <v>0</v>
      </c>
      <c r="CQ17" s="52">
        <v>0</v>
      </c>
      <c r="CR17" s="52">
        <v>0</v>
      </c>
      <c r="CS17" s="54">
        <v>0</v>
      </c>
      <c r="CT17" s="54">
        <v>0</v>
      </c>
      <c r="CU17" s="54">
        <v>0</v>
      </c>
      <c r="CV17" s="49">
        <f t="shared" si="11"/>
        <v>0</v>
      </c>
      <c r="CW17" s="49">
        <f t="shared" si="12"/>
        <v>0</v>
      </c>
    </row>
    <row r="18" spans="2:101" s="23" customFormat="1" ht="18.75" customHeight="1">
      <c r="B18" s="19">
        <v>10</v>
      </c>
      <c r="C18" s="24" t="s">
        <v>56</v>
      </c>
      <c r="D18" s="48">
        <v>664.4575</v>
      </c>
      <c r="E18" s="48">
        <v>378.918</v>
      </c>
      <c r="F18" s="49">
        <f t="shared" si="0"/>
        <v>36914.761999999995</v>
      </c>
      <c r="G18" s="49">
        <f t="shared" si="1"/>
        <v>36481.779</v>
      </c>
      <c r="H18" s="49">
        <f t="shared" si="13"/>
        <v>98.82707357018855</v>
      </c>
      <c r="I18" s="49">
        <f t="shared" si="2"/>
        <v>-36914.761999999995</v>
      </c>
      <c r="J18" s="49">
        <f t="shared" si="3"/>
        <v>-36481.779</v>
      </c>
      <c r="K18" s="50"/>
      <c r="L18" s="50"/>
      <c r="M18" s="49">
        <f t="shared" si="4"/>
        <v>11524</v>
      </c>
      <c r="N18" s="49">
        <f t="shared" si="22"/>
        <v>11091.017</v>
      </c>
      <c r="O18" s="49">
        <f t="shared" si="14"/>
        <v>96.24277160708087</v>
      </c>
      <c r="P18" s="48">
        <f t="shared" si="5"/>
        <v>3507.6</v>
      </c>
      <c r="Q18" s="49">
        <f t="shared" si="6"/>
        <v>3229.419</v>
      </c>
      <c r="R18" s="49">
        <f t="shared" si="15"/>
        <v>92.06919261033185</v>
      </c>
      <c r="S18" s="54">
        <v>215</v>
      </c>
      <c r="T18" s="54">
        <v>77.729</v>
      </c>
      <c r="U18" s="48">
        <f t="shared" si="16"/>
        <v>36.153023255813956</v>
      </c>
      <c r="V18" s="54">
        <v>5968.4</v>
      </c>
      <c r="W18" s="54">
        <v>5777.06</v>
      </c>
      <c r="X18" s="48">
        <f t="shared" si="17"/>
        <v>96.79411567589304</v>
      </c>
      <c r="Y18" s="54">
        <v>3292.6</v>
      </c>
      <c r="Z18" s="54">
        <v>3151.69</v>
      </c>
      <c r="AA18" s="48">
        <f t="shared" si="18"/>
        <v>95.72040332867643</v>
      </c>
      <c r="AB18" s="54">
        <v>255</v>
      </c>
      <c r="AC18" s="54">
        <v>242.5</v>
      </c>
      <c r="AD18" s="48">
        <f t="shared" si="19"/>
        <v>95.09803921568627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/>
      <c r="AL18" s="48">
        <v>0</v>
      </c>
      <c r="AM18" s="54">
        <v>24392.2</v>
      </c>
      <c r="AN18" s="54">
        <v>24392.2</v>
      </c>
      <c r="AO18" s="48">
        <v>24267.2</v>
      </c>
      <c r="AP18" s="54">
        <f t="shared" si="20"/>
        <v>24267.2</v>
      </c>
      <c r="AQ18" s="48">
        <v>125</v>
      </c>
      <c r="AR18" s="54">
        <v>998.562</v>
      </c>
      <c r="AS18" s="54">
        <v>998.562</v>
      </c>
      <c r="AT18" s="48">
        <v>0</v>
      </c>
      <c r="AU18" s="48"/>
      <c r="AV18" s="48"/>
      <c r="AW18" s="48"/>
      <c r="AX18" s="50"/>
      <c r="AY18" s="50"/>
      <c r="AZ18" s="50"/>
      <c r="BA18" s="50"/>
      <c r="BB18" s="50"/>
      <c r="BC18" s="49">
        <f t="shared" si="7"/>
        <v>1478</v>
      </c>
      <c r="BD18" s="49">
        <f t="shared" si="8"/>
        <v>1427.3980000000001</v>
      </c>
      <c r="BE18" s="49">
        <f t="shared" si="21"/>
        <v>96.57631935047363</v>
      </c>
      <c r="BF18" s="51">
        <v>1478</v>
      </c>
      <c r="BG18" s="54">
        <v>587.398</v>
      </c>
      <c r="BH18" s="52">
        <v>0</v>
      </c>
      <c r="BI18" s="54">
        <v>0</v>
      </c>
      <c r="BJ18" s="52">
        <v>0</v>
      </c>
      <c r="BK18" s="52">
        <v>0</v>
      </c>
      <c r="BL18" s="51">
        <v>0</v>
      </c>
      <c r="BM18" s="54">
        <v>840</v>
      </c>
      <c r="BN18" s="52">
        <v>0</v>
      </c>
      <c r="BO18" s="52">
        <v>0</v>
      </c>
      <c r="BP18" s="52">
        <v>0</v>
      </c>
      <c r="BQ18" s="54">
        <v>0</v>
      </c>
      <c r="BR18" s="54">
        <v>0</v>
      </c>
      <c r="BS18" s="54">
        <v>0</v>
      </c>
      <c r="BT18" s="54">
        <v>315</v>
      </c>
      <c r="BU18" s="54">
        <v>414.64</v>
      </c>
      <c r="BV18" s="54">
        <v>315</v>
      </c>
      <c r="BW18" s="54">
        <v>413.14</v>
      </c>
      <c r="BX18" s="51">
        <v>0</v>
      </c>
      <c r="BY18" s="54">
        <v>0</v>
      </c>
      <c r="BZ18" s="51">
        <v>0</v>
      </c>
      <c r="CA18" s="54">
        <v>0</v>
      </c>
      <c r="CB18" s="52">
        <v>0</v>
      </c>
      <c r="CC18" s="52">
        <v>0</v>
      </c>
      <c r="CD18" s="54">
        <v>0</v>
      </c>
      <c r="CE18" s="54">
        <v>0</v>
      </c>
      <c r="CF18" s="54">
        <v>0</v>
      </c>
      <c r="CG18" s="49">
        <f t="shared" si="9"/>
        <v>36914.761999999995</v>
      </c>
      <c r="CH18" s="49">
        <f t="shared" si="10"/>
        <v>36481.779</v>
      </c>
      <c r="CI18" s="50">
        <v>0</v>
      </c>
      <c r="CJ18" s="50">
        <v>0</v>
      </c>
      <c r="CK18" s="54">
        <v>0</v>
      </c>
      <c r="CL18" s="54">
        <v>0</v>
      </c>
      <c r="CM18" s="52">
        <v>0</v>
      </c>
      <c r="CN18" s="52">
        <v>0</v>
      </c>
      <c r="CO18" s="52">
        <v>0</v>
      </c>
      <c r="CP18" s="52">
        <v>0</v>
      </c>
      <c r="CQ18" s="52">
        <v>0</v>
      </c>
      <c r="CR18" s="52">
        <v>0</v>
      </c>
      <c r="CS18" s="54">
        <v>0</v>
      </c>
      <c r="CT18" s="54">
        <v>0</v>
      </c>
      <c r="CU18" s="54">
        <v>0</v>
      </c>
      <c r="CV18" s="49">
        <f t="shared" si="11"/>
        <v>0</v>
      </c>
      <c r="CW18" s="49">
        <f t="shared" si="12"/>
        <v>0</v>
      </c>
    </row>
    <row r="19" spans="2:101" s="23" customFormat="1" ht="18.75" customHeight="1">
      <c r="B19" s="19">
        <v>11</v>
      </c>
      <c r="C19" s="24" t="s">
        <v>57</v>
      </c>
      <c r="D19" s="48">
        <v>82.184</v>
      </c>
      <c r="E19" s="48">
        <v>3108.006</v>
      </c>
      <c r="F19" s="49">
        <f t="shared" si="0"/>
        <v>48691.6</v>
      </c>
      <c r="G19" s="49">
        <f t="shared" si="1"/>
        <v>55260.76900000001</v>
      </c>
      <c r="H19" s="49">
        <f t="shared" si="13"/>
        <v>113.49138044344407</v>
      </c>
      <c r="I19" s="49">
        <f t="shared" si="2"/>
        <v>-48691.6</v>
      </c>
      <c r="J19" s="49">
        <f t="shared" si="3"/>
        <v>-55260.76900000001</v>
      </c>
      <c r="K19" s="50"/>
      <c r="L19" s="50"/>
      <c r="M19" s="49">
        <f t="shared" si="4"/>
        <v>16182</v>
      </c>
      <c r="N19" s="49">
        <f t="shared" si="22"/>
        <v>16760.769</v>
      </c>
      <c r="O19" s="49">
        <f t="shared" si="14"/>
        <v>103.57662217278458</v>
      </c>
      <c r="P19" s="48">
        <f t="shared" si="5"/>
        <v>4675</v>
      </c>
      <c r="Q19" s="49">
        <f t="shared" si="6"/>
        <v>5065.650000000001</v>
      </c>
      <c r="R19" s="49">
        <f t="shared" si="15"/>
        <v>108.35614973262034</v>
      </c>
      <c r="S19" s="54">
        <v>325</v>
      </c>
      <c r="T19" s="54">
        <v>389.1</v>
      </c>
      <c r="U19" s="48">
        <f t="shared" si="16"/>
        <v>119.72307692307693</v>
      </c>
      <c r="V19" s="54">
        <v>9000</v>
      </c>
      <c r="W19" s="54">
        <v>9035.819</v>
      </c>
      <c r="X19" s="48">
        <f t="shared" si="17"/>
        <v>100.39798888888889</v>
      </c>
      <c r="Y19" s="54">
        <v>4350</v>
      </c>
      <c r="Z19" s="54">
        <v>4676.55</v>
      </c>
      <c r="AA19" s="48">
        <f t="shared" si="18"/>
        <v>107.50689655172414</v>
      </c>
      <c r="AB19" s="54">
        <v>430</v>
      </c>
      <c r="AC19" s="54">
        <v>505</v>
      </c>
      <c r="AD19" s="48">
        <f t="shared" si="19"/>
        <v>117.44186046511629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/>
      <c r="AL19" s="48">
        <v>0</v>
      </c>
      <c r="AM19" s="54">
        <v>32509.6</v>
      </c>
      <c r="AN19" s="54">
        <v>32509.6</v>
      </c>
      <c r="AO19" s="48">
        <v>32509.6</v>
      </c>
      <c r="AP19" s="54">
        <f t="shared" si="20"/>
        <v>32509.6</v>
      </c>
      <c r="AQ19" s="48"/>
      <c r="AR19" s="54">
        <v>0</v>
      </c>
      <c r="AS19" s="54">
        <v>0</v>
      </c>
      <c r="AT19" s="48">
        <v>0</v>
      </c>
      <c r="AU19" s="48"/>
      <c r="AV19" s="48"/>
      <c r="AW19" s="48"/>
      <c r="AX19" s="50"/>
      <c r="AY19" s="50"/>
      <c r="AZ19" s="50"/>
      <c r="BA19" s="50"/>
      <c r="BB19" s="50"/>
      <c r="BC19" s="49">
        <f t="shared" si="7"/>
        <v>1777</v>
      </c>
      <c r="BD19" s="49">
        <f t="shared" si="8"/>
        <v>1825.3</v>
      </c>
      <c r="BE19" s="49">
        <f t="shared" si="21"/>
        <v>102.71806415306696</v>
      </c>
      <c r="BF19" s="51">
        <v>1465</v>
      </c>
      <c r="BG19" s="54">
        <v>1483.3</v>
      </c>
      <c r="BH19" s="52">
        <v>0</v>
      </c>
      <c r="BI19" s="54">
        <v>0</v>
      </c>
      <c r="BJ19" s="52">
        <v>0</v>
      </c>
      <c r="BK19" s="52">
        <v>0</v>
      </c>
      <c r="BL19" s="51">
        <v>312</v>
      </c>
      <c r="BM19" s="54">
        <v>342</v>
      </c>
      <c r="BN19" s="52">
        <v>0</v>
      </c>
      <c r="BO19" s="52">
        <v>0</v>
      </c>
      <c r="BP19" s="52">
        <v>0</v>
      </c>
      <c r="BQ19" s="54">
        <v>0</v>
      </c>
      <c r="BR19" s="54">
        <v>0</v>
      </c>
      <c r="BS19" s="54">
        <v>0</v>
      </c>
      <c r="BT19" s="54">
        <v>300</v>
      </c>
      <c r="BU19" s="54">
        <v>308.5</v>
      </c>
      <c r="BV19" s="54">
        <v>300</v>
      </c>
      <c r="BW19" s="54">
        <v>296</v>
      </c>
      <c r="BX19" s="51">
        <v>0</v>
      </c>
      <c r="BY19" s="54">
        <v>0</v>
      </c>
      <c r="BZ19" s="51">
        <v>0</v>
      </c>
      <c r="CA19" s="54">
        <v>0</v>
      </c>
      <c r="CB19" s="52">
        <v>0</v>
      </c>
      <c r="CC19" s="52">
        <v>0</v>
      </c>
      <c r="CD19" s="54">
        <v>0</v>
      </c>
      <c r="CE19" s="54">
        <v>20.5</v>
      </c>
      <c r="CF19" s="54">
        <v>0</v>
      </c>
      <c r="CG19" s="49">
        <f t="shared" si="9"/>
        <v>48691.6</v>
      </c>
      <c r="CH19" s="49">
        <f t="shared" si="10"/>
        <v>49270.369000000006</v>
      </c>
      <c r="CI19" s="50">
        <v>0</v>
      </c>
      <c r="CJ19" s="50">
        <v>0</v>
      </c>
      <c r="CK19" s="54">
        <v>0</v>
      </c>
      <c r="CL19" s="54">
        <v>5990.4</v>
      </c>
      <c r="CM19" s="52">
        <v>0</v>
      </c>
      <c r="CN19" s="52">
        <v>0</v>
      </c>
      <c r="CO19" s="52">
        <v>0</v>
      </c>
      <c r="CP19" s="52">
        <v>0</v>
      </c>
      <c r="CQ19" s="52">
        <v>0</v>
      </c>
      <c r="CR19" s="52">
        <v>0</v>
      </c>
      <c r="CS19" s="54">
        <v>1631</v>
      </c>
      <c r="CT19" s="54">
        <v>1631</v>
      </c>
      <c r="CU19" s="54">
        <v>0</v>
      </c>
      <c r="CV19" s="49">
        <f t="shared" si="11"/>
        <v>1631</v>
      </c>
      <c r="CW19" s="49">
        <f t="shared" si="12"/>
        <v>7621.4</v>
      </c>
    </row>
    <row r="20" spans="2:101" s="23" customFormat="1" ht="18.75" customHeight="1">
      <c r="B20" s="19">
        <v>12</v>
      </c>
      <c r="C20" s="24" t="s">
        <v>58</v>
      </c>
      <c r="D20" s="48">
        <v>2105.5947</v>
      </c>
      <c r="E20" s="48">
        <v>34806.8412</v>
      </c>
      <c r="F20" s="49">
        <f t="shared" si="0"/>
        <v>191130.6</v>
      </c>
      <c r="G20" s="49">
        <f t="shared" si="1"/>
        <v>196937.946</v>
      </c>
      <c r="H20" s="49">
        <f t="shared" si="13"/>
        <v>103.03841771019397</v>
      </c>
      <c r="I20" s="49">
        <f t="shared" si="2"/>
        <v>-191130.6</v>
      </c>
      <c r="J20" s="49">
        <f t="shared" si="3"/>
        <v>-196937.946</v>
      </c>
      <c r="K20" s="50"/>
      <c r="L20" s="50"/>
      <c r="M20" s="49">
        <f t="shared" si="4"/>
        <v>36554.7</v>
      </c>
      <c r="N20" s="49">
        <f t="shared" si="22"/>
        <v>40454.146</v>
      </c>
      <c r="O20" s="49">
        <f t="shared" si="14"/>
        <v>110.6674271707879</v>
      </c>
      <c r="P20" s="48">
        <f t="shared" si="5"/>
        <v>19000</v>
      </c>
      <c r="Q20" s="49">
        <f t="shared" si="6"/>
        <v>20510.739</v>
      </c>
      <c r="R20" s="49">
        <f t="shared" si="15"/>
        <v>107.95125789473686</v>
      </c>
      <c r="S20" s="54">
        <v>3950</v>
      </c>
      <c r="T20" s="54">
        <v>5247.979</v>
      </c>
      <c r="U20" s="48">
        <f t="shared" si="16"/>
        <v>132.8602278481013</v>
      </c>
      <c r="V20" s="54">
        <v>8515</v>
      </c>
      <c r="W20" s="54">
        <v>8586.374</v>
      </c>
      <c r="X20" s="48">
        <f t="shared" si="17"/>
        <v>100.83821491485614</v>
      </c>
      <c r="Y20" s="54">
        <v>15050</v>
      </c>
      <c r="Z20" s="54">
        <v>15262.76</v>
      </c>
      <c r="AA20" s="48">
        <f t="shared" si="18"/>
        <v>101.41368770764119</v>
      </c>
      <c r="AB20" s="54">
        <v>3706.5</v>
      </c>
      <c r="AC20" s="54">
        <v>3265</v>
      </c>
      <c r="AD20" s="48">
        <f t="shared" si="19"/>
        <v>88.08849318764332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/>
      <c r="AL20" s="48">
        <v>0</v>
      </c>
      <c r="AM20" s="54">
        <v>154575.9</v>
      </c>
      <c r="AN20" s="54">
        <v>156483.8</v>
      </c>
      <c r="AO20" s="48">
        <v>154581</v>
      </c>
      <c r="AP20" s="54">
        <f t="shared" si="20"/>
        <v>154581</v>
      </c>
      <c r="AQ20" s="48">
        <v>1902.8</v>
      </c>
      <c r="AR20" s="54">
        <v>0</v>
      </c>
      <c r="AS20" s="54">
        <v>0</v>
      </c>
      <c r="AT20" s="48">
        <v>0</v>
      </c>
      <c r="AU20" s="48"/>
      <c r="AV20" s="48"/>
      <c r="AW20" s="48"/>
      <c r="AX20" s="50"/>
      <c r="AY20" s="50"/>
      <c r="AZ20" s="50"/>
      <c r="BA20" s="50"/>
      <c r="BB20" s="50"/>
      <c r="BC20" s="49">
        <f t="shared" si="7"/>
        <v>133.2</v>
      </c>
      <c r="BD20" s="49">
        <f t="shared" si="8"/>
        <v>133.212</v>
      </c>
      <c r="BE20" s="49">
        <f t="shared" si="21"/>
        <v>100.00900900900902</v>
      </c>
      <c r="BF20" s="51">
        <v>133.2</v>
      </c>
      <c r="BG20" s="54">
        <v>133.212</v>
      </c>
      <c r="BH20" s="52">
        <v>0</v>
      </c>
      <c r="BI20" s="54">
        <v>0</v>
      </c>
      <c r="BJ20" s="52">
        <v>0</v>
      </c>
      <c r="BK20" s="52">
        <v>0</v>
      </c>
      <c r="BL20" s="51">
        <v>0</v>
      </c>
      <c r="BM20" s="54">
        <v>0</v>
      </c>
      <c r="BN20" s="52">
        <v>0</v>
      </c>
      <c r="BO20" s="52">
        <v>0</v>
      </c>
      <c r="BP20" s="52">
        <v>0</v>
      </c>
      <c r="BQ20" s="54">
        <v>0</v>
      </c>
      <c r="BR20" s="54">
        <v>0</v>
      </c>
      <c r="BS20" s="54">
        <v>0</v>
      </c>
      <c r="BT20" s="54">
        <v>5200</v>
      </c>
      <c r="BU20" s="54">
        <v>5503.66</v>
      </c>
      <c r="BV20" s="54">
        <v>5200</v>
      </c>
      <c r="BW20" s="54">
        <v>5383.66</v>
      </c>
      <c r="BX20" s="51">
        <v>0</v>
      </c>
      <c r="BY20" s="54">
        <v>2405.161</v>
      </c>
      <c r="BZ20" s="51">
        <v>0</v>
      </c>
      <c r="CA20" s="54">
        <v>50</v>
      </c>
      <c r="CB20" s="52">
        <v>0</v>
      </c>
      <c r="CC20" s="52">
        <v>0</v>
      </c>
      <c r="CD20" s="54">
        <v>0</v>
      </c>
      <c r="CE20" s="54">
        <v>0</v>
      </c>
      <c r="CF20" s="54">
        <v>0</v>
      </c>
      <c r="CG20" s="49">
        <f t="shared" si="9"/>
        <v>191130.6</v>
      </c>
      <c r="CH20" s="49">
        <f t="shared" si="10"/>
        <v>196937.946</v>
      </c>
      <c r="CI20" s="50">
        <v>0</v>
      </c>
      <c r="CJ20" s="50">
        <v>0</v>
      </c>
      <c r="CK20" s="54">
        <v>0</v>
      </c>
      <c r="CL20" s="54">
        <v>0</v>
      </c>
      <c r="CM20" s="52">
        <v>0</v>
      </c>
      <c r="CN20" s="52">
        <v>0</v>
      </c>
      <c r="CO20" s="52">
        <v>0</v>
      </c>
      <c r="CP20" s="52">
        <v>0</v>
      </c>
      <c r="CQ20" s="52">
        <v>0</v>
      </c>
      <c r="CR20" s="52">
        <v>0</v>
      </c>
      <c r="CS20" s="54">
        <v>38000</v>
      </c>
      <c r="CT20" s="54">
        <v>36352</v>
      </c>
      <c r="CU20" s="54">
        <v>0</v>
      </c>
      <c r="CV20" s="49">
        <f t="shared" si="11"/>
        <v>38000</v>
      </c>
      <c r="CW20" s="49">
        <f t="shared" si="12"/>
        <v>36352</v>
      </c>
    </row>
    <row r="21" spans="2:101" s="25" customFormat="1" ht="18.75" customHeight="1">
      <c r="B21" s="19">
        <v>13</v>
      </c>
      <c r="C21" s="24" t="s">
        <v>59</v>
      </c>
      <c r="D21" s="48">
        <v>2.2893</v>
      </c>
      <c r="E21" s="48">
        <v>30.103</v>
      </c>
      <c r="F21" s="49">
        <f t="shared" si="0"/>
        <v>171339.5</v>
      </c>
      <c r="G21" s="49">
        <f t="shared" si="1"/>
        <v>133018.42799999999</v>
      </c>
      <c r="H21" s="49">
        <f t="shared" si="13"/>
        <v>77.63442055101129</v>
      </c>
      <c r="I21" s="49">
        <f t="shared" si="2"/>
        <v>-171339.5</v>
      </c>
      <c r="J21" s="49">
        <f aca="true" t="shared" si="23" ref="J21:J84">L21-G21</f>
        <v>-133018.42799999999</v>
      </c>
      <c r="K21" s="53"/>
      <c r="L21" s="53"/>
      <c r="M21" s="49">
        <f t="shared" si="4"/>
        <v>101521</v>
      </c>
      <c r="N21" s="49">
        <f t="shared" si="22"/>
        <v>63199.928</v>
      </c>
      <c r="O21" s="49">
        <f t="shared" si="14"/>
        <v>62.25305897302036</v>
      </c>
      <c r="P21" s="48">
        <f t="shared" si="5"/>
        <v>14650</v>
      </c>
      <c r="Q21" s="49">
        <f t="shared" si="6"/>
        <v>17720.462</v>
      </c>
      <c r="R21" s="49">
        <f t="shared" si="15"/>
        <v>120.95878498293516</v>
      </c>
      <c r="S21" s="54">
        <v>2500</v>
      </c>
      <c r="T21" s="54">
        <v>4105.817</v>
      </c>
      <c r="U21" s="48">
        <f t="shared" si="16"/>
        <v>164.23268</v>
      </c>
      <c r="V21" s="54">
        <v>20830</v>
      </c>
      <c r="W21" s="54">
        <v>21392.582</v>
      </c>
      <c r="X21" s="48">
        <f t="shared" si="17"/>
        <v>102.70082573211714</v>
      </c>
      <c r="Y21" s="54">
        <v>12150</v>
      </c>
      <c r="Z21" s="54">
        <v>13614.645</v>
      </c>
      <c r="AA21" s="48">
        <f t="shared" si="18"/>
        <v>112.05469135802471</v>
      </c>
      <c r="AB21" s="54">
        <v>1684</v>
      </c>
      <c r="AC21" s="54">
        <v>1774.5</v>
      </c>
      <c r="AD21" s="48">
        <f t="shared" si="19"/>
        <v>105.37410926365796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/>
      <c r="AL21" s="48">
        <v>0</v>
      </c>
      <c r="AM21" s="54">
        <v>69818.5</v>
      </c>
      <c r="AN21" s="54">
        <v>69818.5</v>
      </c>
      <c r="AO21" s="48">
        <v>68979.3</v>
      </c>
      <c r="AP21" s="54">
        <f t="shared" si="20"/>
        <v>68979.3</v>
      </c>
      <c r="AQ21" s="48">
        <v>839.2</v>
      </c>
      <c r="AR21" s="54">
        <v>0</v>
      </c>
      <c r="AS21" s="54">
        <v>0</v>
      </c>
      <c r="AT21" s="48">
        <v>0</v>
      </c>
      <c r="AU21" s="48"/>
      <c r="AV21" s="48"/>
      <c r="AW21" s="48"/>
      <c r="AX21" s="50"/>
      <c r="AY21" s="50"/>
      <c r="AZ21" s="53"/>
      <c r="BA21" s="53"/>
      <c r="BB21" s="53"/>
      <c r="BC21" s="49">
        <f t="shared" si="7"/>
        <v>49857</v>
      </c>
      <c r="BD21" s="49">
        <f t="shared" si="8"/>
        <v>7461.938</v>
      </c>
      <c r="BE21" s="49">
        <f t="shared" si="21"/>
        <v>14.966680706821508</v>
      </c>
      <c r="BF21" s="51">
        <v>49257</v>
      </c>
      <c r="BG21" s="54">
        <v>6861.938</v>
      </c>
      <c r="BH21" s="52">
        <v>0</v>
      </c>
      <c r="BI21" s="54">
        <v>0</v>
      </c>
      <c r="BJ21" s="52">
        <v>0</v>
      </c>
      <c r="BK21" s="52">
        <v>0</v>
      </c>
      <c r="BL21" s="51">
        <v>600</v>
      </c>
      <c r="BM21" s="54">
        <v>600</v>
      </c>
      <c r="BN21" s="52">
        <v>0</v>
      </c>
      <c r="BO21" s="52">
        <v>0</v>
      </c>
      <c r="BP21" s="52">
        <v>0</v>
      </c>
      <c r="BQ21" s="54">
        <v>0</v>
      </c>
      <c r="BR21" s="54">
        <v>13500</v>
      </c>
      <c r="BS21" s="54">
        <v>13783.196</v>
      </c>
      <c r="BT21" s="54">
        <v>1000</v>
      </c>
      <c r="BU21" s="54">
        <v>1067.25</v>
      </c>
      <c r="BV21" s="54">
        <v>1000</v>
      </c>
      <c r="BW21" s="54">
        <v>1067.25</v>
      </c>
      <c r="BX21" s="51">
        <v>0</v>
      </c>
      <c r="BY21" s="54">
        <v>0</v>
      </c>
      <c r="BZ21" s="51">
        <v>0</v>
      </c>
      <c r="CA21" s="54">
        <v>0</v>
      </c>
      <c r="CB21" s="52">
        <v>0</v>
      </c>
      <c r="CC21" s="52">
        <v>0</v>
      </c>
      <c r="CD21" s="54">
        <v>0</v>
      </c>
      <c r="CE21" s="54">
        <v>0</v>
      </c>
      <c r="CF21" s="54">
        <v>0</v>
      </c>
      <c r="CG21" s="49">
        <f t="shared" si="9"/>
        <v>171339.5</v>
      </c>
      <c r="CH21" s="49">
        <f t="shared" si="10"/>
        <v>133018.42799999999</v>
      </c>
      <c r="CI21" s="53">
        <v>0</v>
      </c>
      <c r="CJ21" s="53">
        <v>0</v>
      </c>
      <c r="CK21" s="54">
        <v>0</v>
      </c>
      <c r="CL21" s="54">
        <v>0</v>
      </c>
      <c r="CM21" s="52">
        <v>0</v>
      </c>
      <c r="CN21" s="52">
        <v>0</v>
      </c>
      <c r="CO21" s="52">
        <v>0</v>
      </c>
      <c r="CP21" s="52">
        <v>0</v>
      </c>
      <c r="CQ21" s="52">
        <v>0</v>
      </c>
      <c r="CR21" s="52">
        <v>0</v>
      </c>
      <c r="CS21" s="54">
        <v>32000</v>
      </c>
      <c r="CT21" s="54">
        <v>15702.472</v>
      </c>
      <c r="CU21" s="54">
        <v>0</v>
      </c>
      <c r="CV21" s="49">
        <f t="shared" si="11"/>
        <v>32000</v>
      </c>
      <c r="CW21" s="49">
        <f t="shared" si="12"/>
        <v>15702.472</v>
      </c>
    </row>
    <row r="22" spans="2:101" s="25" customFormat="1" ht="18.75" customHeight="1">
      <c r="B22" s="19">
        <v>14</v>
      </c>
      <c r="C22" s="24" t="s">
        <v>60</v>
      </c>
      <c r="D22" s="48">
        <v>87.7043</v>
      </c>
      <c r="E22" s="48">
        <v>903.4406</v>
      </c>
      <c r="F22" s="49">
        <f t="shared" si="0"/>
        <v>57941.5</v>
      </c>
      <c r="G22" s="49">
        <f t="shared" si="1"/>
        <v>60278.42080000001</v>
      </c>
      <c r="H22" s="49">
        <f t="shared" si="13"/>
        <v>104.03324180423358</v>
      </c>
      <c r="I22" s="49">
        <f t="shared" si="2"/>
        <v>-57941.5</v>
      </c>
      <c r="J22" s="49">
        <f t="shared" si="23"/>
        <v>-60278.42080000001</v>
      </c>
      <c r="K22" s="53"/>
      <c r="L22" s="53"/>
      <c r="M22" s="49">
        <f t="shared" si="4"/>
        <v>22530.6</v>
      </c>
      <c r="N22" s="49">
        <f t="shared" si="22"/>
        <v>24867.520800000002</v>
      </c>
      <c r="O22" s="49">
        <f t="shared" si="14"/>
        <v>110.37220846315678</v>
      </c>
      <c r="P22" s="48">
        <f t="shared" si="5"/>
        <v>8244</v>
      </c>
      <c r="Q22" s="49">
        <f t="shared" si="6"/>
        <v>10526.327500000001</v>
      </c>
      <c r="R22" s="49">
        <f t="shared" si="15"/>
        <v>127.68471009218827</v>
      </c>
      <c r="S22" s="54">
        <v>1154</v>
      </c>
      <c r="T22" s="54">
        <v>1904.002</v>
      </c>
      <c r="U22" s="48">
        <f t="shared" si="16"/>
        <v>164.99150779896013</v>
      </c>
      <c r="V22" s="54">
        <v>10541.6</v>
      </c>
      <c r="W22" s="54">
        <v>10589.9693</v>
      </c>
      <c r="X22" s="48">
        <f t="shared" si="17"/>
        <v>100.45884211125447</v>
      </c>
      <c r="Y22" s="54">
        <v>7090</v>
      </c>
      <c r="Z22" s="54">
        <v>8622.3255</v>
      </c>
      <c r="AA22" s="48">
        <f t="shared" si="18"/>
        <v>121.61248942172074</v>
      </c>
      <c r="AB22" s="54">
        <v>990</v>
      </c>
      <c r="AC22" s="54">
        <v>992.85</v>
      </c>
      <c r="AD22" s="48">
        <f t="shared" si="19"/>
        <v>100.2878787878788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/>
      <c r="AL22" s="48">
        <v>0</v>
      </c>
      <c r="AM22" s="54">
        <v>35410.9</v>
      </c>
      <c r="AN22" s="54">
        <v>35410.9</v>
      </c>
      <c r="AO22" s="48">
        <v>34629.7</v>
      </c>
      <c r="AP22" s="54">
        <f t="shared" si="20"/>
        <v>34629.7</v>
      </c>
      <c r="AQ22" s="48">
        <v>781.2</v>
      </c>
      <c r="AR22" s="54">
        <v>0</v>
      </c>
      <c r="AS22" s="54">
        <v>0</v>
      </c>
      <c r="AT22" s="48">
        <v>0</v>
      </c>
      <c r="AU22" s="48"/>
      <c r="AV22" s="48"/>
      <c r="AW22" s="48"/>
      <c r="AX22" s="50"/>
      <c r="AY22" s="50"/>
      <c r="AZ22" s="53"/>
      <c r="BA22" s="53"/>
      <c r="BB22" s="53"/>
      <c r="BC22" s="49">
        <f t="shared" si="7"/>
        <v>1055</v>
      </c>
      <c r="BD22" s="49">
        <f t="shared" si="8"/>
        <v>1056.074</v>
      </c>
      <c r="BE22" s="49">
        <f t="shared" si="21"/>
        <v>100.10180094786732</v>
      </c>
      <c r="BF22" s="51">
        <v>1055</v>
      </c>
      <c r="BG22" s="54">
        <v>1056.074</v>
      </c>
      <c r="BH22" s="52">
        <v>0</v>
      </c>
      <c r="BI22" s="54">
        <v>0</v>
      </c>
      <c r="BJ22" s="52">
        <v>0</v>
      </c>
      <c r="BK22" s="52">
        <v>0</v>
      </c>
      <c r="BL22" s="51">
        <v>0</v>
      </c>
      <c r="BM22" s="54">
        <v>0</v>
      </c>
      <c r="BN22" s="52">
        <v>0</v>
      </c>
      <c r="BO22" s="52">
        <v>0</v>
      </c>
      <c r="BP22" s="52">
        <v>0</v>
      </c>
      <c r="BQ22" s="54">
        <v>0</v>
      </c>
      <c r="BR22" s="54">
        <v>0</v>
      </c>
      <c r="BS22" s="54">
        <v>0</v>
      </c>
      <c r="BT22" s="54">
        <v>1700</v>
      </c>
      <c r="BU22" s="54">
        <v>1702.3</v>
      </c>
      <c r="BV22" s="54">
        <v>1700</v>
      </c>
      <c r="BW22" s="54">
        <v>1702.3</v>
      </c>
      <c r="BX22" s="51">
        <v>0</v>
      </c>
      <c r="BY22" s="54">
        <v>0</v>
      </c>
      <c r="BZ22" s="51">
        <v>0</v>
      </c>
      <c r="CA22" s="54">
        <v>0</v>
      </c>
      <c r="CB22" s="52">
        <v>0</v>
      </c>
      <c r="CC22" s="52">
        <v>0</v>
      </c>
      <c r="CD22" s="54">
        <v>0</v>
      </c>
      <c r="CE22" s="54">
        <v>0</v>
      </c>
      <c r="CF22" s="54">
        <v>0</v>
      </c>
      <c r="CG22" s="49">
        <f t="shared" si="9"/>
        <v>57941.5</v>
      </c>
      <c r="CH22" s="49">
        <f t="shared" si="10"/>
        <v>60278.42080000001</v>
      </c>
      <c r="CI22" s="53">
        <v>0</v>
      </c>
      <c r="CJ22" s="53">
        <v>0</v>
      </c>
      <c r="CK22" s="54">
        <v>0</v>
      </c>
      <c r="CL22" s="54">
        <v>0</v>
      </c>
      <c r="CM22" s="52">
        <v>0</v>
      </c>
      <c r="CN22" s="52">
        <v>0</v>
      </c>
      <c r="CO22" s="52">
        <v>0</v>
      </c>
      <c r="CP22" s="52">
        <v>0</v>
      </c>
      <c r="CQ22" s="52">
        <v>0</v>
      </c>
      <c r="CR22" s="52">
        <v>0</v>
      </c>
      <c r="CS22" s="54">
        <v>5053.8551</v>
      </c>
      <c r="CT22" s="54">
        <v>5053.496</v>
      </c>
      <c r="CU22" s="54">
        <v>0</v>
      </c>
      <c r="CV22" s="49">
        <f t="shared" si="11"/>
        <v>5053.8551</v>
      </c>
      <c r="CW22" s="49">
        <f t="shared" si="12"/>
        <v>5053.496</v>
      </c>
    </row>
    <row r="23" spans="2:101" s="25" customFormat="1" ht="18.75" customHeight="1">
      <c r="B23" s="19">
        <v>15</v>
      </c>
      <c r="C23" s="24" t="s">
        <v>48</v>
      </c>
      <c r="D23" s="48">
        <v>146.6976</v>
      </c>
      <c r="E23" s="48">
        <v>11913.525</v>
      </c>
      <c r="F23" s="49">
        <f t="shared" si="0"/>
        <v>184809.5</v>
      </c>
      <c r="G23" s="49">
        <f t="shared" si="1"/>
        <v>190524.086</v>
      </c>
      <c r="H23" s="49">
        <f t="shared" si="13"/>
        <v>103.09214948365751</v>
      </c>
      <c r="I23" s="49">
        <f t="shared" si="2"/>
        <v>-184809.5</v>
      </c>
      <c r="J23" s="49">
        <f t="shared" si="23"/>
        <v>-190524.086</v>
      </c>
      <c r="K23" s="53"/>
      <c r="L23" s="53"/>
      <c r="M23" s="49">
        <f t="shared" si="4"/>
        <v>46386</v>
      </c>
      <c r="N23" s="49">
        <f t="shared" si="22"/>
        <v>52100.585999999996</v>
      </c>
      <c r="O23" s="49">
        <f t="shared" si="14"/>
        <v>112.31963523476911</v>
      </c>
      <c r="P23" s="48">
        <f t="shared" si="5"/>
        <v>19100</v>
      </c>
      <c r="Q23" s="49">
        <f t="shared" si="6"/>
        <v>23922.004</v>
      </c>
      <c r="R23" s="49">
        <f t="shared" si="15"/>
        <v>125.2460942408377</v>
      </c>
      <c r="S23" s="54">
        <v>2200</v>
      </c>
      <c r="T23" s="54">
        <v>267.27</v>
      </c>
      <c r="U23" s="48">
        <f t="shared" si="16"/>
        <v>12.148636363636363</v>
      </c>
      <c r="V23" s="54">
        <v>19000</v>
      </c>
      <c r="W23" s="54">
        <v>19730.872</v>
      </c>
      <c r="X23" s="48">
        <f t="shared" si="17"/>
        <v>103.8466947368421</v>
      </c>
      <c r="Y23" s="54">
        <v>16900</v>
      </c>
      <c r="Z23" s="54">
        <v>23654.734</v>
      </c>
      <c r="AA23" s="48">
        <f t="shared" si="18"/>
        <v>139.9688402366864</v>
      </c>
      <c r="AB23" s="54">
        <v>2014</v>
      </c>
      <c r="AC23" s="54">
        <v>2018.7</v>
      </c>
      <c r="AD23" s="48">
        <f t="shared" si="19"/>
        <v>100.2333664349553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/>
      <c r="AL23" s="48">
        <v>0</v>
      </c>
      <c r="AM23" s="54">
        <v>138423.5</v>
      </c>
      <c r="AN23" s="54">
        <v>138423.5</v>
      </c>
      <c r="AO23" s="48">
        <v>136861.1</v>
      </c>
      <c r="AP23" s="54">
        <f t="shared" si="20"/>
        <v>136861.1</v>
      </c>
      <c r="AQ23" s="48">
        <v>1562.4</v>
      </c>
      <c r="AR23" s="54">
        <v>0</v>
      </c>
      <c r="AS23" s="54">
        <v>0</v>
      </c>
      <c r="AT23" s="48">
        <v>0</v>
      </c>
      <c r="AU23" s="48"/>
      <c r="AV23" s="48"/>
      <c r="AW23" s="48"/>
      <c r="AX23" s="50"/>
      <c r="AY23" s="50"/>
      <c r="AZ23" s="53"/>
      <c r="BA23" s="53"/>
      <c r="BB23" s="53"/>
      <c r="BC23" s="49">
        <f t="shared" si="7"/>
        <v>6272</v>
      </c>
      <c r="BD23" s="49">
        <f t="shared" si="8"/>
        <v>6305.31</v>
      </c>
      <c r="BE23" s="49">
        <f t="shared" si="21"/>
        <v>100.53109056122449</v>
      </c>
      <c r="BF23" s="51">
        <v>6272</v>
      </c>
      <c r="BG23" s="54">
        <v>6305.31</v>
      </c>
      <c r="BH23" s="52">
        <v>0</v>
      </c>
      <c r="BI23" s="54">
        <v>0</v>
      </c>
      <c r="BJ23" s="52">
        <v>0</v>
      </c>
      <c r="BK23" s="52">
        <v>0</v>
      </c>
      <c r="BL23" s="51">
        <v>0</v>
      </c>
      <c r="BM23" s="54">
        <v>0</v>
      </c>
      <c r="BN23" s="52">
        <v>0</v>
      </c>
      <c r="BO23" s="52">
        <v>0</v>
      </c>
      <c r="BP23" s="52">
        <v>0</v>
      </c>
      <c r="BQ23" s="54">
        <v>0</v>
      </c>
      <c r="BR23" s="54">
        <v>0</v>
      </c>
      <c r="BS23" s="54">
        <v>0</v>
      </c>
      <c r="BT23" s="54">
        <v>0</v>
      </c>
      <c r="BU23" s="54">
        <v>0</v>
      </c>
      <c r="BV23" s="54">
        <v>0</v>
      </c>
      <c r="BW23" s="54">
        <v>0</v>
      </c>
      <c r="BX23" s="51">
        <v>0</v>
      </c>
      <c r="BY23" s="54">
        <v>0</v>
      </c>
      <c r="BZ23" s="51">
        <v>0</v>
      </c>
      <c r="CA23" s="54">
        <v>0</v>
      </c>
      <c r="CB23" s="52">
        <v>0</v>
      </c>
      <c r="CC23" s="52">
        <v>0</v>
      </c>
      <c r="CD23" s="54">
        <v>0</v>
      </c>
      <c r="CE23" s="54">
        <v>123.7</v>
      </c>
      <c r="CF23" s="54">
        <v>0</v>
      </c>
      <c r="CG23" s="49">
        <f t="shared" si="9"/>
        <v>184809.5</v>
      </c>
      <c r="CH23" s="49">
        <f t="shared" si="10"/>
        <v>190524.086</v>
      </c>
      <c r="CI23" s="53">
        <v>0</v>
      </c>
      <c r="CJ23" s="53">
        <v>0</v>
      </c>
      <c r="CK23" s="54">
        <v>0</v>
      </c>
      <c r="CL23" s="54">
        <v>0</v>
      </c>
      <c r="CM23" s="52">
        <v>0</v>
      </c>
      <c r="CN23" s="52">
        <v>0</v>
      </c>
      <c r="CO23" s="52">
        <v>0</v>
      </c>
      <c r="CP23" s="52">
        <v>0</v>
      </c>
      <c r="CQ23" s="52">
        <v>0</v>
      </c>
      <c r="CR23" s="52">
        <v>0</v>
      </c>
      <c r="CS23" s="54">
        <v>14000</v>
      </c>
      <c r="CT23" s="54">
        <v>11913.525</v>
      </c>
      <c r="CU23" s="54">
        <v>0</v>
      </c>
      <c r="CV23" s="49">
        <f t="shared" si="11"/>
        <v>14000</v>
      </c>
      <c r="CW23" s="49">
        <f t="shared" si="12"/>
        <v>11913.525</v>
      </c>
    </row>
    <row r="24" spans="2:101" s="25" customFormat="1" ht="18.75" customHeight="1">
      <c r="B24" s="19">
        <v>16</v>
      </c>
      <c r="C24" s="24" t="s">
        <v>61</v>
      </c>
      <c r="D24" s="48">
        <v>841.305</v>
      </c>
      <c r="E24" s="48">
        <v>1004.358</v>
      </c>
      <c r="F24" s="49">
        <f t="shared" si="0"/>
        <v>18658.9</v>
      </c>
      <c r="G24" s="49">
        <f t="shared" si="1"/>
        <v>18726.076</v>
      </c>
      <c r="H24" s="49">
        <f t="shared" si="13"/>
        <v>100.36002122311605</v>
      </c>
      <c r="I24" s="49">
        <f t="shared" si="2"/>
        <v>-18658.9</v>
      </c>
      <c r="J24" s="49">
        <f t="shared" si="23"/>
        <v>-18726.076</v>
      </c>
      <c r="K24" s="53"/>
      <c r="L24" s="53"/>
      <c r="M24" s="49">
        <f t="shared" si="4"/>
        <v>4557</v>
      </c>
      <c r="N24" s="49">
        <f t="shared" si="22"/>
        <v>4624.1759999999995</v>
      </c>
      <c r="O24" s="49">
        <f t="shared" si="14"/>
        <v>101.47412771560236</v>
      </c>
      <c r="P24" s="48">
        <f t="shared" si="5"/>
        <v>1058</v>
      </c>
      <c r="Q24" s="49">
        <f t="shared" si="6"/>
        <v>1127.442</v>
      </c>
      <c r="R24" s="49">
        <f t="shared" si="15"/>
        <v>106.56351606805292</v>
      </c>
      <c r="S24" s="54">
        <v>3</v>
      </c>
      <c r="T24" s="54">
        <v>8.292</v>
      </c>
      <c r="U24" s="48">
        <f t="shared" si="16"/>
        <v>276.4</v>
      </c>
      <c r="V24" s="54">
        <v>2080</v>
      </c>
      <c r="W24" s="54">
        <v>2080.374</v>
      </c>
      <c r="X24" s="48">
        <f t="shared" si="17"/>
        <v>100.01798076923076</v>
      </c>
      <c r="Y24" s="54">
        <v>1055</v>
      </c>
      <c r="Z24" s="54">
        <v>1119.15</v>
      </c>
      <c r="AA24" s="48">
        <f t="shared" si="18"/>
        <v>106.08056872037916</v>
      </c>
      <c r="AB24" s="54">
        <v>39</v>
      </c>
      <c r="AC24" s="54">
        <v>39</v>
      </c>
      <c r="AD24" s="48">
        <f t="shared" si="19"/>
        <v>100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/>
      <c r="AL24" s="48">
        <v>0</v>
      </c>
      <c r="AM24" s="54">
        <v>14101.9</v>
      </c>
      <c r="AN24" s="54">
        <v>14101.9</v>
      </c>
      <c r="AO24" s="48">
        <v>14101.9</v>
      </c>
      <c r="AP24" s="54">
        <f t="shared" si="20"/>
        <v>14101.9</v>
      </c>
      <c r="AQ24" s="48"/>
      <c r="AR24" s="54">
        <v>0</v>
      </c>
      <c r="AS24" s="54">
        <v>0</v>
      </c>
      <c r="AT24" s="48">
        <v>0</v>
      </c>
      <c r="AU24" s="48"/>
      <c r="AV24" s="48"/>
      <c r="AW24" s="48"/>
      <c r="AX24" s="50"/>
      <c r="AY24" s="50"/>
      <c r="AZ24" s="53"/>
      <c r="BA24" s="53"/>
      <c r="BB24" s="53"/>
      <c r="BC24" s="49">
        <f t="shared" si="7"/>
        <v>1310</v>
      </c>
      <c r="BD24" s="49">
        <f t="shared" si="8"/>
        <v>1307.3600000000001</v>
      </c>
      <c r="BE24" s="49">
        <f t="shared" si="21"/>
        <v>99.79847328244276</v>
      </c>
      <c r="BF24" s="51">
        <v>650</v>
      </c>
      <c r="BG24" s="54">
        <v>587.36</v>
      </c>
      <c r="BH24" s="52">
        <v>0</v>
      </c>
      <c r="BI24" s="54">
        <v>0</v>
      </c>
      <c r="BJ24" s="52">
        <v>0</v>
      </c>
      <c r="BK24" s="52">
        <v>0</v>
      </c>
      <c r="BL24" s="51">
        <v>660</v>
      </c>
      <c r="BM24" s="54">
        <v>720</v>
      </c>
      <c r="BN24" s="52">
        <v>0</v>
      </c>
      <c r="BO24" s="52">
        <v>0</v>
      </c>
      <c r="BP24" s="52">
        <v>0</v>
      </c>
      <c r="BQ24" s="54">
        <v>0</v>
      </c>
      <c r="BR24" s="54">
        <v>70</v>
      </c>
      <c r="BS24" s="54">
        <v>70</v>
      </c>
      <c r="BT24" s="54">
        <v>0</v>
      </c>
      <c r="BU24" s="54">
        <v>0</v>
      </c>
      <c r="BV24" s="54">
        <v>0</v>
      </c>
      <c r="BW24" s="54">
        <v>0</v>
      </c>
      <c r="BX24" s="51">
        <v>0</v>
      </c>
      <c r="BY24" s="54">
        <v>0</v>
      </c>
      <c r="BZ24" s="51">
        <v>0</v>
      </c>
      <c r="CA24" s="54">
        <v>0</v>
      </c>
      <c r="CB24" s="52">
        <v>0</v>
      </c>
      <c r="CC24" s="52">
        <v>0</v>
      </c>
      <c r="CD24" s="54">
        <v>0</v>
      </c>
      <c r="CE24" s="54">
        <v>0</v>
      </c>
      <c r="CF24" s="54">
        <v>0</v>
      </c>
      <c r="CG24" s="49">
        <f t="shared" si="9"/>
        <v>18658.9</v>
      </c>
      <c r="CH24" s="49">
        <f t="shared" si="10"/>
        <v>18726.076</v>
      </c>
      <c r="CI24" s="53">
        <v>0</v>
      </c>
      <c r="CJ24" s="53">
        <v>0</v>
      </c>
      <c r="CK24" s="54">
        <v>0</v>
      </c>
      <c r="CL24" s="54">
        <v>0</v>
      </c>
      <c r="CM24" s="52">
        <v>0</v>
      </c>
      <c r="CN24" s="52">
        <v>0</v>
      </c>
      <c r="CO24" s="52">
        <v>0</v>
      </c>
      <c r="CP24" s="52">
        <v>0</v>
      </c>
      <c r="CQ24" s="52">
        <v>0</v>
      </c>
      <c r="CR24" s="52">
        <v>0</v>
      </c>
      <c r="CS24" s="54">
        <v>0</v>
      </c>
      <c r="CT24" s="54">
        <v>0</v>
      </c>
      <c r="CU24" s="54">
        <v>0</v>
      </c>
      <c r="CV24" s="49">
        <f t="shared" si="11"/>
        <v>0</v>
      </c>
      <c r="CW24" s="49">
        <f t="shared" si="12"/>
        <v>0</v>
      </c>
    </row>
    <row r="25" spans="2:101" s="25" customFormat="1" ht="18.75" customHeight="1">
      <c r="B25" s="19">
        <v>17</v>
      </c>
      <c r="C25" s="24" t="s">
        <v>62</v>
      </c>
      <c r="D25" s="48">
        <v>1787.8062</v>
      </c>
      <c r="E25" s="48">
        <v>5320.58</v>
      </c>
      <c r="F25" s="49">
        <f t="shared" si="0"/>
        <v>45486.3</v>
      </c>
      <c r="G25" s="49">
        <f t="shared" si="1"/>
        <v>45378.025</v>
      </c>
      <c r="H25" s="49">
        <f t="shared" si="13"/>
        <v>99.76196129384012</v>
      </c>
      <c r="I25" s="49">
        <f t="shared" si="2"/>
        <v>-45486.3</v>
      </c>
      <c r="J25" s="49">
        <f t="shared" si="23"/>
        <v>-45378.025</v>
      </c>
      <c r="K25" s="53"/>
      <c r="L25" s="53"/>
      <c r="M25" s="49">
        <f t="shared" si="4"/>
        <v>11613.5</v>
      </c>
      <c r="N25" s="49">
        <f t="shared" si="22"/>
        <v>11504.125</v>
      </c>
      <c r="O25" s="49">
        <f t="shared" si="14"/>
        <v>99.0582081198605</v>
      </c>
      <c r="P25" s="48">
        <f t="shared" si="5"/>
        <v>6870</v>
      </c>
      <c r="Q25" s="49">
        <f t="shared" si="6"/>
        <v>6681.538</v>
      </c>
      <c r="R25" s="49">
        <f t="shared" si="15"/>
        <v>97.25673944687044</v>
      </c>
      <c r="S25" s="54">
        <v>370</v>
      </c>
      <c r="T25" s="54">
        <v>325.798</v>
      </c>
      <c r="U25" s="48">
        <f t="shared" si="16"/>
        <v>88.05351351351351</v>
      </c>
      <c r="V25" s="54">
        <v>3500</v>
      </c>
      <c r="W25" s="54">
        <v>3179.168</v>
      </c>
      <c r="X25" s="48">
        <f t="shared" si="17"/>
        <v>90.83337142857143</v>
      </c>
      <c r="Y25" s="54">
        <v>6500</v>
      </c>
      <c r="Z25" s="54">
        <v>6355.74</v>
      </c>
      <c r="AA25" s="48">
        <f t="shared" si="18"/>
        <v>97.78061538461537</v>
      </c>
      <c r="AB25" s="54">
        <v>210</v>
      </c>
      <c r="AC25" s="54">
        <v>317.5</v>
      </c>
      <c r="AD25" s="48">
        <f t="shared" si="19"/>
        <v>151.19047619047618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/>
      <c r="AL25" s="48">
        <v>0</v>
      </c>
      <c r="AM25" s="54">
        <v>30672</v>
      </c>
      <c r="AN25" s="54">
        <v>30673.1</v>
      </c>
      <c r="AO25" s="48">
        <v>30251.9</v>
      </c>
      <c r="AP25" s="54">
        <f t="shared" si="20"/>
        <v>30251.9</v>
      </c>
      <c r="AQ25" s="48">
        <v>421.2</v>
      </c>
      <c r="AR25" s="54">
        <v>3200.8</v>
      </c>
      <c r="AS25" s="54">
        <v>3200.8</v>
      </c>
      <c r="AT25" s="48">
        <v>3200.8</v>
      </c>
      <c r="AU25" s="48"/>
      <c r="AV25" s="48"/>
      <c r="AW25" s="48"/>
      <c r="AX25" s="50"/>
      <c r="AY25" s="50"/>
      <c r="AZ25" s="53"/>
      <c r="BA25" s="53"/>
      <c r="BB25" s="53"/>
      <c r="BC25" s="49">
        <f t="shared" si="7"/>
        <v>933.5</v>
      </c>
      <c r="BD25" s="49">
        <f t="shared" si="8"/>
        <v>978.137</v>
      </c>
      <c r="BE25" s="49">
        <f t="shared" si="21"/>
        <v>104.78168184252812</v>
      </c>
      <c r="BF25" s="51">
        <v>453.5</v>
      </c>
      <c r="BG25" s="54">
        <v>498.137</v>
      </c>
      <c r="BH25" s="52">
        <v>0</v>
      </c>
      <c r="BI25" s="54">
        <v>0</v>
      </c>
      <c r="BJ25" s="52">
        <v>0</v>
      </c>
      <c r="BK25" s="52">
        <v>0</v>
      </c>
      <c r="BL25" s="51">
        <v>480</v>
      </c>
      <c r="BM25" s="54">
        <v>480</v>
      </c>
      <c r="BN25" s="52">
        <v>0</v>
      </c>
      <c r="BO25" s="52">
        <v>0</v>
      </c>
      <c r="BP25" s="52">
        <v>0</v>
      </c>
      <c r="BQ25" s="54">
        <v>0</v>
      </c>
      <c r="BR25" s="54">
        <v>0</v>
      </c>
      <c r="BS25" s="54">
        <v>0</v>
      </c>
      <c r="BT25" s="54">
        <v>100</v>
      </c>
      <c r="BU25" s="54">
        <v>77.38</v>
      </c>
      <c r="BV25" s="54">
        <v>100</v>
      </c>
      <c r="BW25" s="54">
        <v>77.38</v>
      </c>
      <c r="BX25" s="51">
        <v>0</v>
      </c>
      <c r="BY25" s="54">
        <v>0</v>
      </c>
      <c r="BZ25" s="51">
        <v>0</v>
      </c>
      <c r="CA25" s="54">
        <v>0</v>
      </c>
      <c r="CB25" s="52">
        <v>0</v>
      </c>
      <c r="CC25" s="52">
        <v>0</v>
      </c>
      <c r="CD25" s="54">
        <v>0</v>
      </c>
      <c r="CE25" s="54">
        <v>270.402</v>
      </c>
      <c r="CF25" s="54">
        <v>0</v>
      </c>
      <c r="CG25" s="49">
        <f t="shared" si="9"/>
        <v>45486.3</v>
      </c>
      <c r="CH25" s="49">
        <f t="shared" si="10"/>
        <v>45378.025</v>
      </c>
      <c r="CI25" s="53">
        <v>0</v>
      </c>
      <c r="CJ25" s="53">
        <v>0</v>
      </c>
      <c r="CK25" s="54">
        <v>0</v>
      </c>
      <c r="CL25" s="54">
        <v>0</v>
      </c>
      <c r="CM25" s="52">
        <v>0</v>
      </c>
      <c r="CN25" s="52">
        <v>0</v>
      </c>
      <c r="CO25" s="52">
        <v>0</v>
      </c>
      <c r="CP25" s="52">
        <v>0</v>
      </c>
      <c r="CQ25" s="52">
        <v>0</v>
      </c>
      <c r="CR25" s="52">
        <v>0</v>
      </c>
      <c r="CS25" s="54">
        <v>0</v>
      </c>
      <c r="CT25" s="54">
        <v>0</v>
      </c>
      <c r="CU25" s="54">
        <v>0</v>
      </c>
      <c r="CV25" s="49">
        <f t="shared" si="11"/>
        <v>0</v>
      </c>
      <c r="CW25" s="49">
        <f t="shared" si="12"/>
        <v>0</v>
      </c>
    </row>
    <row r="26" spans="2:101" s="25" customFormat="1" ht="18.75" customHeight="1">
      <c r="B26" s="19">
        <v>18</v>
      </c>
      <c r="C26" s="24" t="s">
        <v>63</v>
      </c>
      <c r="D26" s="48">
        <v>33016.2526</v>
      </c>
      <c r="E26" s="48">
        <v>571.1978</v>
      </c>
      <c r="F26" s="49">
        <f t="shared" si="0"/>
        <v>50552.3</v>
      </c>
      <c r="G26" s="49">
        <f t="shared" si="1"/>
        <v>52507.113600000004</v>
      </c>
      <c r="H26" s="49">
        <f t="shared" si="13"/>
        <v>103.8669132759538</v>
      </c>
      <c r="I26" s="49">
        <f t="shared" si="2"/>
        <v>-50552.3</v>
      </c>
      <c r="J26" s="49">
        <f t="shared" si="23"/>
        <v>-52507.113600000004</v>
      </c>
      <c r="K26" s="53"/>
      <c r="L26" s="53"/>
      <c r="M26" s="49">
        <f t="shared" si="4"/>
        <v>36040.4</v>
      </c>
      <c r="N26" s="49">
        <f t="shared" si="22"/>
        <v>37995.2136</v>
      </c>
      <c r="O26" s="49">
        <f t="shared" si="14"/>
        <v>105.42395089954606</v>
      </c>
      <c r="P26" s="48">
        <f t="shared" si="5"/>
        <v>30536.2</v>
      </c>
      <c r="Q26" s="49">
        <f t="shared" si="6"/>
        <v>32934.227</v>
      </c>
      <c r="R26" s="49">
        <f t="shared" si="15"/>
        <v>107.85306292204007</v>
      </c>
      <c r="S26" s="54">
        <v>19636.2</v>
      </c>
      <c r="T26" s="54">
        <v>17601.468</v>
      </c>
      <c r="U26" s="48">
        <f t="shared" si="16"/>
        <v>89.63785253766004</v>
      </c>
      <c r="V26" s="54">
        <v>1880</v>
      </c>
      <c r="W26" s="54">
        <v>1880.5256</v>
      </c>
      <c r="X26" s="48">
        <f t="shared" si="17"/>
        <v>100.0279574468085</v>
      </c>
      <c r="Y26" s="54">
        <v>10900</v>
      </c>
      <c r="Z26" s="54">
        <v>15332.759</v>
      </c>
      <c r="AA26" s="48">
        <f t="shared" si="18"/>
        <v>140.6675137614679</v>
      </c>
      <c r="AB26" s="54">
        <v>1347.5</v>
      </c>
      <c r="AC26" s="54">
        <v>1343</v>
      </c>
      <c r="AD26" s="48">
        <f t="shared" si="19"/>
        <v>99.66604823747682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/>
      <c r="AL26" s="48">
        <v>0</v>
      </c>
      <c r="AM26" s="54">
        <v>14511.9</v>
      </c>
      <c r="AN26" s="54">
        <v>14511.9</v>
      </c>
      <c r="AO26" s="48">
        <v>14029.8</v>
      </c>
      <c r="AP26" s="54">
        <f t="shared" si="20"/>
        <v>14029.8</v>
      </c>
      <c r="AQ26" s="48">
        <v>482.1</v>
      </c>
      <c r="AR26" s="54">
        <v>0</v>
      </c>
      <c r="AS26" s="54">
        <v>0</v>
      </c>
      <c r="AT26" s="48">
        <v>0</v>
      </c>
      <c r="AU26" s="48"/>
      <c r="AV26" s="48"/>
      <c r="AW26" s="48"/>
      <c r="AX26" s="50"/>
      <c r="AY26" s="50"/>
      <c r="AZ26" s="53"/>
      <c r="BA26" s="53"/>
      <c r="BB26" s="53"/>
      <c r="BC26" s="49">
        <f t="shared" si="7"/>
        <v>1009.3</v>
      </c>
      <c r="BD26" s="49">
        <f t="shared" si="8"/>
        <v>1048.5529999999999</v>
      </c>
      <c r="BE26" s="49">
        <f t="shared" si="21"/>
        <v>103.8891310809472</v>
      </c>
      <c r="BF26" s="51">
        <v>1009.3</v>
      </c>
      <c r="BG26" s="54">
        <v>848.553</v>
      </c>
      <c r="BH26" s="52">
        <v>0</v>
      </c>
      <c r="BI26" s="54">
        <v>0</v>
      </c>
      <c r="BJ26" s="52">
        <v>0</v>
      </c>
      <c r="BK26" s="52">
        <v>0</v>
      </c>
      <c r="BL26" s="51">
        <v>0</v>
      </c>
      <c r="BM26" s="54">
        <v>200</v>
      </c>
      <c r="BN26" s="52">
        <v>0</v>
      </c>
      <c r="BO26" s="52">
        <v>0</v>
      </c>
      <c r="BP26" s="52">
        <v>0</v>
      </c>
      <c r="BQ26" s="54">
        <v>0</v>
      </c>
      <c r="BR26" s="54">
        <v>0</v>
      </c>
      <c r="BS26" s="54">
        <v>0</v>
      </c>
      <c r="BT26" s="54">
        <v>867.4</v>
      </c>
      <c r="BU26" s="54">
        <v>267.5</v>
      </c>
      <c r="BV26" s="54">
        <v>852.4</v>
      </c>
      <c r="BW26" s="54">
        <v>242.5</v>
      </c>
      <c r="BX26" s="51">
        <v>0</v>
      </c>
      <c r="BY26" s="54">
        <v>321.408</v>
      </c>
      <c r="BZ26" s="51">
        <v>0</v>
      </c>
      <c r="CA26" s="54">
        <v>200</v>
      </c>
      <c r="CB26" s="52">
        <v>0</v>
      </c>
      <c r="CC26" s="52">
        <v>0</v>
      </c>
      <c r="CD26" s="54">
        <v>400</v>
      </c>
      <c r="CE26" s="54">
        <v>0</v>
      </c>
      <c r="CF26" s="54">
        <v>0</v>
      </c>
      <c r="CG26" s="49">
        <f t="shared" si="9"/>
        <v>50552.3</v>
      </c>
      <c r="CH26" s="49">
        <f t="shared" si="10"/>
        <v>52507.113600000004</v>
      </c>
      <c r="CI26" s="53">
        <v>0</v>
      </c>
      <c r="CJ26" s="53">
        <v>0</v>
      </c>
      <c r="CK26" s="54">
        <v>0</v>
      </c>
      <c r="CL26" s="54">
        <v>0</v>
      </c>
      <c r="CM26" s="52">
        <v>0</v>
      </c>
      <c r="CN26" s="52">
        <v>0</v>
      </c>
      <c r="CO26" s="52">
        <v>0</v>
      </c>
      <c r="CP26" s="52">
        <v>0</v>
      </c>
      <c r="CQ26" s="52">
        <v>0</v>
      </c>
      <c r="CR26" s="52">
        <v>0</v>
      </c>
      <c r="CS26" s="54">
        <v>0</v>
      </c>
      <c r="CT26" s="54">
        <v>0</v>
      </c>
      <c r="CU26" s="54">
        <v>0</v>
      </c>
      <c r="CV26" s="49">
        <f t="shared" si="11"/>
        <v>0</v>
      </c>
      <c r="CW26" s="49">
        <f t="shared" si="12"/>
        <v>0</v>
      </c>
    </row>
    <row r="27" spans="2:101" s="25" customFormat="1" ht="18.75" customHeight="1">
      <c r="B27" s="19">
        <v>19</v>
      </c>
      <c r="C27" s="24" t="s">
        <v>64</v>
      </c>
      <c r="D27" s="48">
        <v>13.1652</v>
      </c>
      <c r="E27" s="48">
        <v>742.808</v>
      </c>
      <c r="F27" s="49">
        <f t="shared" si="0"/>
        <v>66492.6</v>
      </c>
      <c r="G27" s="49">
        <f t="shared" si="1"/>
        <v>66421.429</v>
      </c>
      <c r="H27" s="49">
        <f t="shared" si="13"/>
        <v>99.89296402907992</v>
      </c>
      <c r="I27" s="49">
        <f t="shared" si="2"/>
        <v>-66492.6</v>
      </c>
      <c r="J27" s="49">
        <f t="shared" si="23"/>
        <v>-66421.429</v>
      </c>
      <c r="K27" s="53"/>
      <c r="L27" s="53"/>
      <c r="M27" s="49">
        <f t="shared" si="4"/>
        <v>19646</v>
      </c>
      <c r="N27" s="49">
        <f t="shared" si="22"/>
        <v>19573.329</v>
      </c>
      <c r="O27" s="49">
        <f t="shared" si="14"/>
        <v>99.63009772981778</v>
      </c>
      <c r="P27" s="48">
        <f t="shared" si="5"/>
        <v>6600</v>
      </c>
      <c r="Q27" s="49">
        <f t="shared" si="6"/>
        <v>7504.494000000001</v>
      </c>
      <c r="R27" s="49">
        <f t="shared" si="15"/>
        <v>113.70445454545455</v>
      </c>
      <c r="S27" s="54">
        <v>1400</v>
      </c>
      <c r="T27" s="54">
        <v>1978.64</v>
      </c>
      <c r="U27" s="48">
        <f t="shared" si="16"/>
        <v>141.33142857142857</v>
      </c>
      <c r="V27" s="54">
        <v>3200</v>
      </c>
      <c r="W27" s="54">
        <v>3207.331</v>
      </c>
      <c r="X27" s="48">
        <f t="shared" si="17"/>
        <v>100.22909375</v>
      </c>
      <c r="Y27" s="54">
        <v>5200</v>
      </c>
      <c r="Z27" s="54">
        <v>5525.854</v>
      </c>
      <c r="AA27" s="48">
        <f t="shared" si="18"/>
        <v>106.26642307692309</v>
      </c>
      <c r="AB27" s="54">
        <v>1196</v>
      </c>
      <c r="AC27" s="54">
        <v>1205</v>
      </c>
      <c r="AD27" s="48">
        <f t="shared" si="19"/>
        <v>100.75250836120402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/>
      <c r="AL27" s="48">
        <v>0</v>
      </c>
      <c r="AM27" s="54">
        <v>45349.2</v>
      </c>
      <c r="AN27" s="54">
        <v>45350.7</v>
      </c>
      <c r="AO27" s="48">
        <v>45073.9</v>
      </c>
      <c r="AP27" s="54">
        <f t="shared" si="20"/>
        <v>45073.9</v>
      </c>
      <c r="AQ27" s="48">
        <v>276.8</v>
      </c>
      <c r="AR27" s="54">
        <v>1497.4</v>
      </c>
      <c r="AS27" s="54">
        <v>1497.4</v>
      </c>
      <c r="AT27" s="48">
        <v>0</v>
      </c>
      <c r="AU27" s="48"/>
      <c r="AV27" s="48"/>
      <c r="AW27" s="48"/>
      <c r="AX27" s="50"/>
      <c r="AY27" s="50"/>
      <c r="AZ27" s="53"/>
      <c r="BA27" s="53"/>
      <c r="BB27" s="53"/>
      <c r="BC27" s="49">
        <f t="shared" si="7"/>
        <v>3450</v>
      </c>
      <c r="BD27" s="49">
        <f t="shared" si="8"/>
        <v>3089.404</v>
      </c>
      <c r="BE27" s="49">
        <f t="shared" si="21"/>
        <v>89.5479420289855</v>
      </c>
      <c r="BF27" s="51">
        <v>3450</v>
      </c>
      <c r="BG27" s="54">
        <v>3089.404</v>
      </c>
      <c r="BH27" s="52">
        <v>0</v>
      </c>
      <c r="BI27" s="54">
        <v>0</v>
      </c>
      <c r="BJ27" s="52">
        <v>0</v>
      </c>
      <c r="BK27" s="52">
        <v>0</v>
      </c>
      <c r="BL27" s="51">
        <v>0</v>
      </c>
      <c r="BM27" s="54">
        <v>0</v>
      </c>
      <c r="BN27" s="52">
        <v>0</v>
      </c>
      <c r="BO27" s="52">
        <v>0</v>
      </c>
      <c r="BP27" s="52">
        <v>0</v>
      </c>
      <c r="BQ27" s="54">
        <v>0</v>
      </c>
      <c r="BR27" s="54">
        <v>3500</v>
      </c>
      <c r="BS27" s="54">
        <v>3133.1</v>
      </c>
      <c r="BT27" s="54">
        <v>1700</v>
      </c>
      <c r="BU27" s="54">
        <v>1434</v>
      </c>
      <c r="BV27" s="54">
        <v>1700</v>
      </c>
      <c r="BW27" s="54">
        <v>1434</v>
      </c>
      <c r="BX27" s="51">
        <v>0</v>
      </c>
      <c r="BY27" s="54">
        <v>0</v>
      </c>
      <c r="BZ27" s="51">
        <v>0</v>
      </c>
      <c r="CA27" s="54">
        <v>0</v>
      </c>
      <c r="CB27" s="52">
        <v>0</v>
      </c>
      <c r="CC27" s="52">
        <v>0</v>
      </c>
      <c r="CD27" s="54">
        <v>0</v>
      </c>
      <c r="CE27" s="54">
        <v>0</v>
      </c>
      <c r="CF27" s="54">
        <v>0</v>
      </c>
      <c r="CG27" s="49">
        <f t="shared" si="9"/>
        <v>66492.6</v>
      </c>
      <c r="CH27" s="49">
        <f t="shared" si="10"/>
        <v>66421.429</v>
      </c>
      <c r="CI27" s="53">
        <v>0</v>
      </c>
      <c r="CJ27" s="53">
        <v>0</v>
      </c>
      <c r="CK27" s="54">
        <v>0</v>
      </c>
      <c r="CL27" s="54">
        <v>0</v>
      </c>
      <c r="CM27" s="52">
        <v>0</v>
      </c>
      <c r="CN27" s="52">
        <v>0</v>
      </c>
      <c r="CO27" s="52">
        <v>0</v>
      </c>
      <c r="CP27" s="52">
        <v>0</v>
      </c>
      <c r="CQ27" s="52">
        <v>0</v>
      </c>
      <c r="CR27" s="52">
        <v>0</v>
      </c>
      <c r="CS27" s="54">
        <v>3794.027</v>
      </c>
      <c r="CT27" s="54">
        <v>3794</v>
      </c>
      <c r="CU27" s="54">
        <v>0</v>
      </c>
      <c r="CV27" s="49">
        <f t="shared" si="11"/>
        <v>3794.027</v>
      </c>
      <c r="CW27" s="49">
        <f t="shared" si="12"/>
        <v>3794</v>
      </c>
    </row>
    <row r="28" spans="2:101" s="25" customFormat="1" ht="18.75" customHeight="1">
      <c r="B28" s="19">
        <v>20</v>
      </c>
      <c r="C28" s="24" t="s">
        <v>65</v>
      </c>
      <c r="D28" s="48">
        <v>2114.184</v>
      </c>
      <c r="E28" s="48">
        <v>1981.879</v>
      </c>
      <c r="F28" s="49">
        <f t="shared" si="0"/>
        <v>26980.9</v>
      </c>
      <c r="G28" s="49">
        <f t="shared" si="1"/>
        <v>25199.242</v>
      </c>
      <c r="H28" s="49">
        <f t="shared" si="13"/>
        <v>93.3965953693168</v>
      </c>
      <c r="I28" s="49">
        <f t="shared" si="2"/>
        <v>-26980.9</v>
      </c>
      <c r="J28" s="49">
        <f t="shared" si="23"/>
        <v>-25199.242</v>
      </c>
      <c r="K28" s="53"/>
      <c r="L28" s="53"/>
      <c r="M28" s="49">
        <f t="shared" si="4"/>
        <v>4621.4</v>
      </c>
      <c r="N28" s="49">
        <f t="shared" si="22"/>
        <v>2500.442</v>
      </c>
      <c r="O28" s="49">
        <f t="shared" si="14"/>
        <v>54.10572553771584</v>
      </c>
      <c r="P28" s="48">
        <f t="shared" si="5"/>
        <v>2578.4</v>
      </c>
      <c r="Q28" s="49">
        <f t="shared" si="6"/>
        <v>742.732</v>
      </c>
      <c r="R28" s="49">
        <f t="shared" si="15"/>
        <v>28.805926155755508</v>
      </c>
      <c r="S28" s="54">
        <v>78.4</v>
      </c>
      <c r="T28" s="54">
        <v>18.5</v>
      </c>
      <c r="U28" s="48">
        <f t="shared" si="16"/>
        <v>23.5969387755102</v>
      </c>
      <c r="V28" s="54">
        <v>1365</v>
      </c>
      <c r="W28" s="54">
        <v>1369.71</v>
      </c>
      <c r="X28" s="48">
        <f t="shared" si="17"/>
        <v>100.34505494505494</v>
      </c>
      <c r="Y28" s="54">
        <v>2500</v>
      </c>
      <c r="Z28" s="54">
        <v>724.232</v>
      </c>
      <c r="AA28" s="48">
        <f t="shared" si="18"/>
        <v>28.969279999999998</v>
      </c>
      <c r="AB28" s="54">
        <v>78</v>
      </c>
      <c r="AC28" s="54">
        <v>78</v>
      </c>
      <c r="AD28" s="48">
        <f t="shared" si="19"/>
        <v>100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/>
      <c r="AL28" s="48">
        <v>0</v>
      </c>
      <c r="AM28" s="54">
        <v>22359.5</v>
      </c>
      <c r="AN28" s="54">
        <v>22698.8</v>
      </c>
      <c r="AO28" s="48">
        <v>22359.5</v>
      </c>
      <c r="AP28" s="54">
        <f t="shared" si="20"/>
        <v>22359.5</v>
      </c>
      <c r="AQ28" s="48">
        <v>339.3</v>
      </c>
      <c r="AR28" s="54">
        <v>0</v>
      </c>
      <c r="AS28" s="54">
        <v>0</v>
      </c>
      <c r="AT28" s="48">
        <v>0</v>
      </c>
      <c r="AU28" s="48"/>
      <c r="AV28" s="48"/>
      <c r="AW28" s="48"/>
      <c r="AX28" s="50"/>
      <c r="AY28" s="50"/>
      <c r="AZ28" s="53"/>
      <c r="BA28" s="53"/>
      <c r="BB28" s="53"/>
      <c r="BC28" s="49">
        <f t="shared" si="7"/>
        <v>400</v>
      </c>
      <c r="BD28" s="49">
        <f t="shared" si="8"/>
        <v>310</v>
      </c>
      <c r="BE28" s="49">
        <f t="shared" si="21"/>
        <v>77.5</v>
      </c>
      <c r="BF28" s="51">
        <v>400</v>
      </c>
      <c r="BG28" s="54">
        <v>310</v>
      </c>
      <c r="BH28" s="52">
        <v>0</v>
      </c>
      <c r="BI28" s="54">
        <v>0</v>
      </c>
      <c r="BJ28" s="52">
        <v>0</v>
      </c>
      <c r="BK28" s="52">
        <v>0</v>
      </c>
      <c r="BL28" s="51">
        <v>0</v>
      </c>
      <c r="BM28" s="54">
        <v>0</v>
      </c>
      <c r="BN28" s="52">
        <v>0</v>
      </c>
      <c r="BO28" s="52">
        <v>0</v>
      </c>
      <c r="BP28" s="52">
        <v>0</v>
      </c>
      <c r="BQ28" s="54">
        <v>0</v>
      </c>
      <c r="BR28" s="54">
        <v>0</v>
      </c>
      <c r="BS28" s="54">
        <v>0</v>
      </c>
      <c r="BT28" s="54">
        <v>200</v>
      </c>
      <c r="BU28" s="54">
        <v>0</v>
      </c>
      <c r="BV28" s="54">
        <v>0</v>
      </c>
      <c r="BW28" s="54">
        <v>0</v>
      </c>
      <c r="BX28" s="51">
        <v>0</v>
      </c>
      <c r="BY28" s="54">
        <v>0</v>
      </c>
      <c r="BZ28" s="51">
        <v>0</v>
      </c>
      <c r="CA28" s="54">
        <v>0</v>
      </c>
      <c r="CB28" s="52">
        <v>0</v>
      </c>
      <c r="CC28" s="52">
        <v>0</v>
      </c>
      <c r="CD28" s="54">
        <v>0</v>
      </c>
      <c r="CE28" s="54">
        <v>0</v>
      </c>
      <c r="CF28" s="54">
        <v>0</v>
      </c>
      <c r="CG28" s="49">
        <f t="shared" si="9"/>
        <v>26980.9</v>
      </c>
      <c r="CH28" s="49">
        <f t="shared" si="10"/>
        <v>25199.242</v>
      </c>
      <c r="CI28" s="53">
        <v>0</v>
      </c>
      <c r="CJ28" s="53">
        <v>0</v>
      </c>
      <c r="CK28" s="54">
        <v>0</v>
      </c>
      <c r="CL28" s="54">
        <v>0</v>
      </c>
      <c r="CM28" s="52">
        <v>0</v>
      </c>
      <c r="CN28" s="52">
        <v>0</v>
      </c>
      <c r="CO28" s="52">
        <v>0</v>
      </c>
      <c r="CP28" s="52">
        <v>0</v>
      </c>
      <c r="CQ28" s="52">
        <v>0</v>
      </c>
      <c r="CR28" s="52">
        <v>0</v>
      </c>
      <c r="CS28" s="54">
        <v>250</v>
      </c>
      <c r="CT28" s="54">
        <v>250</v>
      </c>
      <c r="CU28" s="54">
        <v>0</v>
      </c>
      <c r="CV28" s="49">
        <f t="shared" si="11"/>
        <v>250</v>
      </c>
      <c r="CW28" s="49">
        <f t="shared" si="12"/>
        <v>250</v>
      </c>
    </row>
    <row r="29" spans="2:101" s="25" customFormat="1" ht="18.75" customHeight="1">
      <c r="B29" s="19">
        <v>21</v>
      </c>
      <c r="C29" s="24" t="s">
        <v>66</v>
      </c>
      <c r="D29" s="48">
        <v>0</v>
      </c>
      <c r="E29" s="48">
        <v>1733.958</v>
      </c>
      <c r="F29" s="49">
        <f t="shared" si="0"/>
        <v>55334.14200000001</v>
      </c>
      <c r="G29" s="49">
        <f t="shared" si="1"/>
        <v>55413.823000000004</v>
      </c>
      <c r="H29" s="49">
        <f t="shared" si="13"/>
        <v>100.14399970275132</v>
      </c>
      <c r="I29" s="49">
        <f t="shared" si="2"/>
        <v>-55334.14200000001</v>
      </c>
      <c r="J29" s="49">
        <f t="shared" si="23"/>
        <v>-55413.823000000004</v>
      </c>
      <c r="K29" s="53"/>
      <c r="L29" s="53"/>
      <c r="M29" s="49">
        <f t="shared" si="4"/>
        <v>14403.842</v>
      </c>
      <c r="N29" s="49">
        <f t="shared" si="22"/>
        <v>14483.523000000001</v>
      </c>
      <c r="O29" s="49">
        <f t="shared" si="14"/>
        <v>100.55319268289668</v>
      </c>
      <c r="P29" s="48">
        <f t="shared" si="5"/>
        <v>5892.4</v>
      </c>
      <c r="Q29" s="49">
        <f t="shared" si="6"/>
        <v>5949.4980000000005</v>
      </c>
      <c r="R29" s="49">
        <f t="shared" si="15"/>
        <v>100.96901092933273</v>
      </c>
      <c r="S29" s="54">
        <v>350.4</v>
      </c>
      <c r="T29" s="54">
        <v>133.198</v>
      </c>
      <c r="U29" s="48">
        <f t="shared" si="16"/>
        <v>38.01312785388129</v>
      </c>
      <c r="V29" s="54">
        <v>6760</v>
      </c>
      <c r="W29" s="54">
        <v>6782.183</v>
      </c>
      <c r="X29" s="48">
        <f t="shared" si="17"/>
        <v>100.32815088757397</v>
      </c>
      <c r="Y29" s="54">
        <v>5542</v>
      </c>
      <c r="Z29" s="54">
        <v>5816.3</v>
      </c>
      <c r="AA29" s="48">
        <f t="shared" si="18"/>
        <v>104.94947672320463</v>
      </c>
      <c r="AB29" s="54">
        <v>280</v>
      </c>
      <c r="AC29" s="54">
        <v>279.7</v>
      </c>
      <c r="AD29" s="48">
        <f t="shared" si="19"/>
        <v>99.89285714285714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/>
      <c r="AL29" s="48">
        <v>0</v>
      </c>
      <c r="AM29" s="54">
        <v>36662.5</v>
      </c>
      <c r="AN29" s="54">
        <v>36662.5</v>
      </c>
      <c r="AO29" s="48">
        <v>34789.4</v>
      </c>
      <c r="AP29" s="54">
        <f t="shared" si="20"/>
        <v>34789.4</v>
      </c>
      <c r="AQ29" s="48">
        <v>1873.1</v>
      </c>
      <c r="AR29" s="54">
        <v>4267.8</v>
      </c>
      <c r="AS29" s="54">
        <v>4267.8</v>
      </c>
      <c r="AT29" s="48">
        <v>4267.8</v>
      </c>
      <c r="AU29" s="48"/>
      <c r="AV29" s="48"/>
      <c r="AW29" s="48"/>
      <c r="AX29" s="50"/>
      <c r="AY29" s="50"/>
      <c r="AZ29" s="53"/>
      <c r="BA29" s="53"/>
      <c r="BB29" s="53"/>
      <c r="BC29" s="49">
        <f t="shared" si="7"/>
        <v>1273</v>
      </c>
      <c r="BD29" s="49">
        <f t="shared" si="8"/>
        <v>1273.7</v>
      </c>
      <c r="BE29" s="49">
        <f t="shared" si="21"/>
        <v>100.0549882168107</v>
      </c>
      <c r="BF29" s="51">
        <v>1263</v>
      </c>
      <c r="BG29" s="54">
        <v>1263.7</v>
      </c>
      <c r="BH29" s="52">
        <v>0</v>
      </c>
      <c r="BI29" s="54">
        <v>0</v>
      </c>
      <c r="BJ29" s="52">
        <v>0</v>
      </c>
      <c r="BK29" s="52">
        <v>0</v>
      </c>
      <c r="BL29" s="51">
        <v>10</v>
      </c>
      <c r="BM29" s="54">
        <v>10</v>
      </c>
      <c r="BN29" s="52">
        <v>0</v>
      </c>
      <c r="BO29" s="52">
        <v>0</v>
      </c>
      <c r="BP29" s="52">
        <v>0</v>
      </c>
      <c r="BQ29" s="54">
        <v>0</v>
      </c>
      <c r="BR29" s="54">
        <v>0</v>
      </c>
      <c r="BS29" s="54">
        <v>0</v>
      </c>
      <c r="BT29" s="54">
        <v>12</v>
      </c>
      <c r="BU29" s="54">
        <v>12</v>
      </c>
      <c r="BV29" s="54">
        <v>0</v>
      </c>
      <c r="BW29" s="54">
        <v>0</v>
      </c>
      <c r="BX29" s="51">
        <v>186.442</v>
      </c>
      <c r="BY29" s="54">
        <v>186.442</v>
      </c>
      <c r="BZ29" s="51">
        <v>0</v>
      </c>
      <c r="CA29" s="54">
        <v>0</v>
      </c>
      <c r="CB29" s="52">
        <v>0</v>
      </c>
      <c r="CC29" s="52">
        <v>0</v>
      </c>
      <c r="CD29" s="54">
        <v>0</v>
      </c>
      <c r="CE29" s="54">
        <v>0</v>
      </c>
      <c r="CF29" s="54">
        <v>0</v>
      </c>
      <c r="CG29" s="49">
        <f t="shared" si="9"/>
        <v>55334.14200000001</v>
      </c>
      <c r="CH29" s="49">
        <f t="shared" si="10"/>
        <v>55413.823000000004</v>
      </c>
      <c r="CI29" s="53">
        <v>0</v>
      </c>
      <c r="CJ29" s="53">
        <v>0</v>
      </c>
      <c r="CK29" s="54">
        <v>0</v>
      </c>
      <c r="CL29" s="54">
        <v>0</v>
      </c>
      <c r="CM29" s="52">
        <v>0</v>
      </c>
      <c r="CN29" s="52">
        <v>0</v>
      </c>
      <c r="CO29" s="52">
        <v>0</v>
      </c>
      <c r="CP29" s="52">
        <v>0</v>
      </c>
      <c r="CQ29" s="52">
        <v>0</v>
      </c>
      <c r="CR29" s="52">
        <v>0</v>
      </c>
      <c r="CS29" s="54">
        <v>3000</v>
      </c>
      <c r="CT29" s="54">
        <v>1820</v>
      </c>
      <c r="CU29" s="54">
        <v>0</v>
      </c>
      <c r="CV29" s="49">
        <f t="shared" si="11"/>
        <v>3000</v>
      </c>
      <c r="CW29" s="49">
        <f t="shared" si="12"/>
        <v>1820</v>
      </c>
    </row>
    <row r="30" spans="2:101" s="25" customFormat="1" ht="18.75" customHeight="1">
      <c r="B30" s="19">
        <v>22</v>
      </c>
      <c r="C30" s="24" t="s">
        <v>67</v>
      </c>
      <c r="D30" s="48">
        <v>1800.1802</v>
      </c>
      <c r="E30" s="48">
        <v>3051.665</v>
      </c>
      <c r="F30" s="49">
        <f t="shared" si="0"/>
        <v>39912.6</v>
      </c>
      <c r="G30" s="49">
        <f t="shared" si="1"/>
        <v>39089.723</v>
      </c>
      <c r="H30" s="49">
        <f t="shared" si="13"/>
        <v>97.93830269138067</v>
      </c>
      <c r="I30" s="49">
        <f t="shared" si="2"/>
        <v>-39912.6</v>
      </c>
      <c r="J30" s="49">
        <f t="shared" si="23"/>
        <v>-39089.723</v>
      </c>
      <c r="K30" s="53"/>
      <c r="L30" s="53"/>
      <c r="M30" s="49">
        <f t="shared" si="4"/>
        <v>8640.8</v>
      </c>
      <c r="N30" s="49">
        <f t="shared" si="22"/>
        <v>7817.923</v>
      </c>
      <c r="O30" s="49">
        <f t="shared" si="14"/>
        <v>90.47684242199797</v>
      </c>
      <c r="P30" s="48">
        <f t="shared" si="5"/>
        <v>2841.2999999999997</v>
      </c>
      <c r="Q30" s="49">
        <f t="shared" si="6"/>
        <v>3120.6330000000003</v>
      </c>
      <c r="R30" s="49">
        <f t="shared" si="15"/>
        <v>109.83116883116885</v>
      </c>
      <c r="S30" s="54">
        <v>205.6</v>
      </c>
      <c r="T30" s="54">
        <v>103.925</v>
      </c>
      <c r="U30" s="48">
        <f t="shared" si="16"/>
        <v>50.54717898832685</v>
      </c>
      <c r="V30" s="54">
        <v>5112</v>
      </c>
      <c r="W30" s="54">
        <v>4137.966</v>
      </c>
      <c r="X30" s="48">
        <f t="shared" si="17"/>
        <v>80.94612676056339</v>
      </c>
      <c r="Y30" s="54">
        <v>2635.7</v>
      </c>
      <c r="Z30" s="54">
        <v>3016.708</v>
      </c>
      <c r="AA30" s="48">
        <f t="shared" si="18"/>
        <v>114.4556664263763</v>
      </c>
      <c r="AB30" s="54">
        <v>87.5</v>
      </c>
      <c r="AC30" s="54">
        <v>87.5</v>
      </c>
      <c r="AD30" s="48">
        <f t="shared" si="19"/>
        <v>100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/>
      <c r="AL30" s="48">
        <v>0</v>
      </c>
      <c r="AM30" s="54">
        <v>31271.8</v>
      </c>
      <c r="AN30" s="54">
        <v>31271.8</v>
      </c>
      <c r="AO30" s="48">
        <v>31182.5</v>
      </c>
      <c r="AP30" s="54">
        <f t="shared" si="20"/>
        <v>31182.5</v>
      </c>
      <c r="AQ30" s="48">
        <v>89.3</v>
      </c>
      <c r="AR30" s="54">
        <v>0</v>
      </c>
      <c r="AS30" s="54">
        <v>0</v>
      </c>
      <c r="AT30" s="48">
        <v>0</v>
      </c>
      <c r="AU30" s="48"/>
      <c r="AV30" s="48"/>
      <c r="AW30" s="48"/>
      <c r="AX30" s="50"/>
      <c r="AY30" s="50"/>
      <c r="AZ30" s="53"/>
      <c r="BA30" s="53"/>
      <c r="BB30" s="53"/>
      <c r="BC30" s="49">
        <f t="shared" si="7"/>
        <v>600</v>
      </c>
      <c r="BD30" s="49">
        <f t="shared" si="8"/>
        <v>467.824</v>
      </c>
      <c r="BE30" s="49">
        <f t="shared" si="21"/>
        <v>77.97066666666666</v>
      </c>
      <c r="BF30" s="51">
        <v>600</v>
      </c>
      <c r="BG30" s="54">
        <v>467.824</v>
      </c>
      <c r="BH30" s="52">
        <v>0</v>
      </c>
      <c r="BI30" s="54">
        <v>0</v>
      </c>
      <c r="BJ30" s="52">
        <v>0</v>
      </c>
      <c r="BK30" s="52">
        <v>0</v>
      </c>
      <c r="BL30" s="51">
        <v>0</v>
      </c>
      <c r="BM30" s="54">
        <v>0</v>
      </c>
      <c r="BN30" s="52">
        <v>0</v>
      </c>
      <c r="BO30" s="52">
        <v>0</v>
      </c>
      <c r="BP30" s="52">
        <v>0</v>
      </c>
      <c r="BQ30" s="54">
        <v>0</v>
      </c>
      <c r="BR30" s="54">
        <v>0</v>
      </c>
      <c r="BS30" s="54">
        <v>0</v>
      </c>
      <c r="BT30" s="54">
        <v>0</v>
      </c>
      <c r="BU30" s="54">
        <v>4</v>
      </c>
      <c r="BV30" s="54">
        <v>0</v>
      </c>
      <c r="BW30" s="54">
        <v>0</v>
      </c>
      <c r="BX30" s="51">
        <v>0</v>
      </c>
      <c r="BY30" s="54">
        <v>0</v>
      </c>
      <c r="BZ30" s="51">
        <v>0</v>
      </c>
      <c r="CA30" s="54">
        <v>0</v>
      </c>
      <c r="CB30" s="52">
        <v>0</v>
      </c>
      <c r="CC30" s="52">
        <v>0</v>
      </c>
      <c r="CD30" s="54">
        <v>0</v>
      </c>
      <c r="CE30" s="54">
        <v>0</v>
      </c>
      <c r="CF30" s="54">
        <v>0</v>
      </c>
      <c r="CG30" s="49">
        <f t="shared" si="9"/>
        <v>39912.6</v>
      </c>
      <c r="CH30" s="49">
        <f t="shared" si="10"/>
        <v>39089.723</v>
      </c>
      <c r="CI30" s="53">
        <v>0</v>
      </c>
      <c r="CJ30" s="53">
        <v>0</v>
      </c>
      <c r="CK30" s="54">
        <v>0</v>
      </c>
      <c r="CL30" s="54">
        <v>0</v>
      </c>
      <c r="CM30" s="52">
        <v>0</v>
      </c>
      <c r="CN30" s="52">
        <v>0</v>
      </c>
      <c r="CO30" s="52">
        <v>0</v>
      </c>
      <c r="CP30" s="52">
        <v>0</v>
      </c>
      <c r="CQ30" s="52">
        <v>0</v>
      </c>
      <c r="CR30" s="52">
        <v>0</v>
      </c>
      <c r="CS30" s="54">
        <v>0</v>
      </c>
      <c r="CT30" s="54">
        <v>0</v>
      </c>
      <c r="CU30" s="54">
        <v>0</v>
      </c>
      <c r="CV30" s="49">
        <f t="shared" si="11"/>
        <v>0</v>
      </c>
      <c r="CW30" s="49">
        <f t="shared" si="12"/>
        <v>0</v>
      </c>
    </row>
    <row r="31" spans="2:101" s="25" customFormat="1" ht="18.75" customHeight="1">
      <c r="B31" s="19">
        <v>23</v>
      </c>
      <c r="C31" s="24" t="s">
        <v>68</v>
      </c>
      <c r="D31" s="48">
        <v>395.5486</v>
      </c>
      <c r="E31" s="48">
        <v>2636.083</v>
      </c>
      <c r="F31" s="49">
        <f t="shared" si="0"/>
        <v>33681.9</v>
      </c>
      <c r="G31" s="49">
        <f t="shared" si="1"/>
        <v>34264.744</v>
      </c>
      <c r="H31" s="49">
        <f t="shared" si="13"/>
        <v>101.73043682215078</v>
      </c>
      <c r="I31" s="49">
        <f t="shared" si="2"/>
        <v>-33681.9</v>
      </c>
      <c r="J31" s="49">
        <f t="shared" si="23"/>
        <v>-34264.744</v>
      </c>
      <c r="K31" s="53"/>
      <c r="L31" s="53"/>
      <c r="M31" s="49">
        <f t="shared" si="4"/>
        <v>4760</v>
      </c>
      <c r="N31" s="49">
        <f t="shared" si="22"/>
        <v>5290.244000000001</v>
      </c>
      <c r="O31" s="49">
        <f t="shared" si="14"/>
        <v>111.13957983193279</v>
      </c>
      <c r="P31" s="48">
        <f t="shared" si="5"/>
        <v>2580</v>
      </c>
      <c r="Q31" s="49">
        <f t="shared" si="6"/>
        <v>2860.744</v>
      </c>
      <c r="R31" s="49">
        <f t="shared" si="15"/>
        <v>110.8815503875969</v>
      </c>
      <c r="S31" s="54">
        <v>45</v>
      </c>
      <c r="T31" s="54">
        <v>66.234</v>
      </c>
      <c r="U31" s="48">
        <f t="shared" si="16"/>
        <v>147.18666666666667</v>
      </c>
      <c r="V31" s="54">
        <v>1880</v>
      </c>
      <c r="W31" s="54">
        <v>1893.49</v>
      </c>
      <c r="X31" s="48">
        <f t="shared" si="17"/>
        <v>100.71755319148936</v>
      </c>
      <c r="Y31" s="54">
        <v>2535</v>
      </c>
      <c r="Z31" s="54">
        <v>2794.51</v>
      </c>
      <c r="AA31" s="48">
        <f t="shared" si="18"/>
        <v>110.23708086785011</v>
      </c>
      <c r="AB31" s="54">
        <v>100</v>
      </c>
      <c r="AC31" s="54">
        <v>110.5</v>
      </c>
      <c r="AD31" s="48">
        <f t="shared" si="19"/>
        <v>110.5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/>
      <c r="AL31" s="48">
        <v>0</v>
      </c>
      <c r="AM31" s="54">
        <v>28921.9</v>
      </c>
      <c r="AN31" s="54">
        <v>28974.5</v>
      </c>
      <c r="AO31" s="48">
        <v>28737.9</v>
      </c>
      <c r="AP31" s="54">
        <f t="shared" si="20"/>
        <v>28737.9</v>
      </c>
      <c r="AQ31" s="48">
        <v>236.6</v>
      </c>
      <c r="AR31" s="54">
        <v>0</v>
      </c>
      <c r="AS31" s="54">
        <v>0</v>
      </c>
      <c r="AT31" s="48">
        <v>0</v>
      </c>
      <c r="AU31" s="48"/>
      <c r="AV31" s="48"/>
      <c r="AW31" s="48"/>
      <c r="AX31" s="50"/>
      <c r="AY31" s="50"/>
      <c r="AZ31" s="53"/>
      <c r="BA31" s="53"/>
      <c r="BB31" s="53"/>
      <c r="BC31" s="49">
        <f t="shared" si="7"/>
        <v>200</v>
      </c>
      <c r="BD31" s="49">
        <f t="shared" si="8"/>
        <v>371.51</v>
      </c>
      <c r="BE31" s="49">
        <f t="shared" si="21"/>
        <v>185.755</v>
      </c>
      <c r="BF31" s="51">
        <v>200</v>
      </c>
      <c r="BG31" s="54">
        <v>371.51</v>
      </c>
      <c r="BH31" s="52">
        <v>0</v>
      </c>
      <c r="BI31" s="54">
        <v>0</v>
      </c>
      <c r="BJ31" s="52">
        <v>0</v>
      </c>
      <c r="BK31" s="52">
        <v>0</v>
      </c>
      <c r="BL31" s="51">
        <v>0</v>
      </c>
      <c r="BM31" s="54">
        <v>0</v>
      </c>
      <c r="BN31" s="52">
        <v>0</v>
      </c>
      <c r="BO31" s="52">
        <v>0</v>
      </c>
      <c r="BP31" s="52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54</v>
      </c>
      <c r="BV31" s="54">
        <v>0</v>
      </c>
      <c r="BW31" s="54">
        <v>0</v>
      </c>
      <c r="BX31" s="51">
        <v>0</v>
      </c>
      <c r="BY31" s="54">
        <v>0</v>
      </c>
      <c r="BZ31" s="51">
        <v>0</v>
      </c>
      <c r="CA31" s="54">
        <v>0</v>
      </c>
      <c r="CB31" s="52">
        <v>0</v>
      </c>
      <c r="CC31" s="52">
        <v>0</v>
      </c>
      <c r="CD31" s="54">
        <v>0</v>
      </c>
      <c r="CE31" s="54">
        <v>0</v>
      </c>
      <c r="CF31" s="54">
        <v>0</v>
      </c>
      <c r="CG31" s="49">
        <f t="shared" si="9"/>
        <v>33681.9</v>
      </c>
      <c r="CH31" s="49">
        <f t="shared" si="10"/>
        <v>34264.744</v>
      </c>
      <c r="CI31" s="53">
        <v>0</v>
      </c>
      <c r="CJ31" s="53">
        <v>0</v>
      </c>
      <c r="CK31" s="54">
        <v>0</v>
      </c>
      <c r="CL31" s="54">
        <v>0</v>
      </c>
      <c r="CM31" s="52">
        <v>0</v>
      </c>
      <c r="CN31" s="52">
        <v>0</v>
      </c>
      <c r="CO31" s="52">
        <v>0</v>
      </c>
      <c r="CP31" s="52">
        <v>0</v>
      </c>
      <c r="CQ31" s="52">
        <v>0</v>
      </c>
      <c r="CR31" s="52">
        <v>0</v>
      </c>
      <c r="CS31" s="54">
        <v>3000</v>
      </c>
      <c r="CT31" s="54">
        <v>3000</v>
      </c>
      <c r="CU31" s="54">
        <v>0</v>
      </c>
      <c r="CV31" s="49">
        <f t="shared" si="11"/>
        <v>3000</v>
      </c>
      <c r="CW31" s="49">
        <f t="shared" si="12"/>
        <v>3000</v>
      </c>
    </row>
    <row r="32" spans="2:101" s="25" customFormat="1" ht="18.75" customHeight="1">
      <c r="B32" s="19">
        <v>24</v>
      </c>
      <c r="C32" s="24" t="s">
        <v>69</v>
      </c>
      <c r="D32" s="48">
        <v>611.333</v>
      </c>
      <c r="E32" s="48">
        <v>1614.584</v>
      </c>
      <c r="F32" s="49">
        <f t="shared" si="0"/>
        <v>20762.2</v>
      </c>
      <c r="G32" s="49">
        <f t="shared" si="1"/>
        <v>21626.716</v>
      </c>
      <c r="H32" s="49">
        <f t="shared" si="13"/>
        <v>104.16389399967247</v>
      </c>
      <c r="I32" s="49">
        <f t="shared" si="2"/>
        <v>-20762.2</v>
      </c>
      <c r="J32" s="49">
        <f t="shared" si="23"/>
        <v>-21626.716</v>
      </c>
      <c r="K32" s="53"/>
      <c r="L32" s="53"/>
      <c r="M32" s="49">
        <f t="shared" si="4"/>
        <v>5102.5</v>
      </c>
      <c r="N32" s="49">
        <f t="shared" si="22"/>
        <v>5877.716</v>
      </c>
      <c r="O32" s="49">
        <f t="shared" si="14"/>
        <v>115.19286624203822</v>
      </c>
      <c r="P32" s="48">
        <f t="shared" si="5"/>
        <v>1770</v>
      </c>
      <c r="Q32" s="49">
        <f t="shared" si="6"/>
        <v>2310.17</v>
      </c>
      <c r="R32" s="49">
        <f t="shared" si="15"/>
        <v>130.5180790960452</v>
      </c>
      <c r="S32" s="54">
        <v>70</v>
      </c>
      <c r="T32" s="54">
        <v>17.12</v>
      </c>
      <c r="U32" s="48">
        <f t="shared" si="16"/>
        <v>24.45714285714286</v>
      </c>
      <c r="V32" s="54">
        <v>2500</v>
      </c>
      <c r="W32" s="54">
        <v>2604.396</v>
      </c>
      <c r="X32" s="48">
        <f t="shared" si="17"/>
        <v>104.17584</v>
      </c>
      <c r="Y32" s="54">
        <v>1700</v>
      </c>
      <c r="Z32" s="54">
        <v>2293.05</v>
      </c>
      <c r="AA32" s="48">
        <f t="shared" si="18"/>
        <v>134.88529411764708</v>
      </c>
      <c r="AB32" s="54">
        <v>60</v>
      </c>
      <c r="AC32" s="54">
        <v>88</v>
      </c>
      <c r="AD32" s="48">
        <f t="shared" si="19"/>
        <v>146.66666666666666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/>
      <c r="AL32" s="48">
        <v>0</v>
      </c>
      <c r="AM32" s="54">
        <v>15659.7</v>
      </c>
      <c r="AN32" s="54">
        <v>15749</v>
      </c>
      <c r="AO32" s="48">
        <v>15659.7</v>
      </c>
      <c r="AP32" s="54">
        <f t="shared" si="20"/>
        <v>15659.7</v>
      </c>
      <c r="AQ32" s="48">
        <v>89.3</v>
      </c>
      <c r="AR32" s="54">
        <v>0</v>
      </c>
      <c r="AS32" s="54">
        <v>0</v>
      </c>
      <c r="AT32" s="48">
        <v>0</v>
      </c>
      <c r="AU32" s="48"/>
      <c r="AV32" s="48"/>
      <c r="AW32" s="48"/>
      <c r="AX32" s="50"/>
      <c r="AY32" s="50"/>
      <c r="AZ32" s="53"/>
      <c r="BA32" s="53"/>
      <c r="BB32" s="53"/>
      <c r="BC32" s="49">
        <f t="shared" si="7"/>
        <v>772.5</v>
      </c>
      <c r="BD32" s="49">
        <f t="shared" si="8"/>
        <v>875.15</v>
      </c>
      <c r="BE32" s="49">
        <f t="shared" si="21"/>
        <v>113.28802588996763</v>
      </c>
      <c r="BF32" s="51">
        <v>772.5</v>
      </c>
      <c r="BG32" s="54">
        <v>875.15</v>
      </c>
      <c r="BH32" s="52">
        <v>0</v>
      </c>
      <c r="BI32" s="54">
        <v>0</v>
      </c>
      <c r="BJ32" s="52">
        <v>0</v>
      </c>
      <c r="BK32" s="52">
        <v>0</v>
      </c>
      <c r="BL32" s="51">
        <v>0</v>
      </c>
      <c r="BM32" s="54">
        <v>0</v>
      </c>
      <c r="BN32" s="52">
        <v>0</v>
      </c>
      <c r="BO32" s="52">
        <v>0</v>
      </c>
      <c r="BP32" s="52">
        <v>0</v>
      </c>
      <c r="BQ32" s="54">
        <v>0</v>
      </c>
      <c r="BR32" s="54">
        <v>0</v>
      </c>
      <c r="BS32" s="54">
        <v>0</v>
      </c>
      <c r="BT32" s="54">
        <v>0</v>
      </c>
      <c r="BU32" s="54">
        <v>0</v>
      </c>
      <c r="BV32" s="54">
        <v>0</v>
      </c>
      <c r="BW32" s="54">
        <v>0</v>
      </c>
      <c r="BX32" s="51">
        <v>0</v>
      </c>
      <c r="BY32" s="54">
        <v>0</v>
      </c>
      <c r="BZ32" s="51">
        <v>0</v>
      </c>
      <c r="CA32" s="54">
        <v>0</v>
      </c>
      <c r="CB32" s="52">
        <v>0</v>
      </c>
      <c r="CC32" s="52">
        <v>0</v>
      </c>
      <c r="CD32" s="54">
        <v>0</v>
      </c>
      <c r="CE32" s="54">
        <v>0</v>
      </c>
      <c r="CF32" s="54">
        <v>0</v>
      </c>
      <c r="CG32" s="49">
        <f t="shared" si="9"/>
        <v>20762.2</v>
      </c>
      <c r="CH32" s="49">
        <f t="shared" si="10"/>
        <v>21626.716</v>
      </c>
      <c r="CI32" s="53">
        <v>0</v>
      </c>
      <c r="CJ32" s="53">
        <v>0</v>
      </c>
      <c r="CK32" s="54">
        <v>0</v>
      </c>
      <c r="CL32" s="54">
        <v>0</v>
      </c>
      <c r="CM32" s="52">
        <v>0</v>
      </c>
      <c r="CN32" s="52">
        <v>0</v>
      </c>
      <c r="CO32" s="52">
        <v>0</v>
      </c>
      <c r="CP32" s="52">
        <v>0</v>
      </c>
      <c r="CQ32" s="52">
        <v>0</v>
      </c>
      <c r="CR32" s="52">
        <v>0</v>
      </c>
      <c r="CS32" s="54">
        <v>0</v>
      </c>
      <c r="CT32" s="54">
        <v>0</v>
      </c>
      <c r="CU32" s="54">
        <v>0</v>
      </c>
      <c r="CV32" s="49">
        <f t="shared" si="11"/>
        <v>0</v>
      </c>
      <c r="CW32" s="49">
        <f t="shared" si="12"/>
        <v>0</v>
      </c>
    </row>
    <row r="33" spans="2:101" s="25" customFormat="1" ht="18.75" customHeight="1">
      <c r="B33" s="19">
        <v>25</v>
      </c>
      <c r="C33" s="24" t="s">
        <v>70</v>
      </c>
      <c r="D33" s="48">
        <v>7482.6094</v>
      </c>
      <c r="E33" s="48">
        <v>6446.293</v>
      </c>
      <c r="F33" s="49">
        <f t="shared" si="0"/>
        <v>41511.9</v>
      </c>
      <c r="G33" s="49">
        <f t="shared" si="1"/>
        <v>40259.778</v>
      </c>
      <c r="H33" s="49">
        <f t="shared" si="13"/>
        <v>96.98370346816213</v>
      </c>
      <c r="I33" s="49">
        <f t="shared" si="2"/>
        <v>-41511.9</v>
      </c>
      <c r="J33" s="49">
        <f t="shared" si="23"/>
        <v>-40259.778</v>
      </c>
      <c r="K33" s="53"/>
      <c r="L33" s="53"/>
      <c r="M33" s="49">
        <f t="shared" si="4"/>
        <v>8127</v>
      </c>
      <c r="N33" s="49">
        <f t="shared" si="22"/>
        <v>6642.778</v>
      </c>
      <c r="O33" s="49">
        <f t="shared" si="14"/>
        <v>81.73714777900824</v>
      </c>
      <c r="P33" s="48">
        <f t="shared" si="5"/>
        <v>3269</v>
      </c>
      <c r="Q33" s="49">
        <f t="shared" si="6"/>
        <v>2381.834</v>
      </c>
      <c r="R33" s="49">
        <f t="shared" si="15"/>
        <v>72.86124197002141</v>
      </c>
      <c r="S33" s="54">
        <v>364</v>
      </c>
      <c r="T33" s="54">
        <v>37.212</v>
      </c>
      <c r="U33" s="48">
        <f t="shared" si="16"/>
        <v>10.223076923076924</v>
      </c>
      <c r="V33" s="54">
        <v>4017</v>
      </c>
      <c r="W33" s="54">
        <v>3437.194</v>
      </c>
      <c r="X33" s="48">
        <f t="shared" si="17"/>
        <v>85.5661936768733</v>
      </c>
      <c r="Y33" s="54">
        <v>2905</v>
      </c>
      <c r="Z33" s="54">
        <v>2344.622</v>
      </c>
      <c r="AA33" s="48">
        <f t="shared" si="18"/>
        <v>80.70987951807228</v>
      </c>
      <c r="AB33" s="54">
        <v>427</v>
      </c>
      <c r="AC33" s="54">
        <v>409.65</v>
      </c>
      <c r="AD33" s="48">
        <f t="shared" si="19"/>
        <v>95.9367681498829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/>
      <c r="AL33" s="48">
        <v>0</v>
      </c>
      <c r="AM33" s="54">
        <v>33384.9</v>
      </c>
      <c r="AN33" s="54">
        <v>33617</v>
      </c>
      <c r="AO33" s="48">
        <v>33384.9</v>
      </c>
      <c r="AP33" s="54">
        <f t="shared" si="20"/>
        <v>33384.9</v>
      </c>
      <c r="AQ33" s="48">
        <v>232.1</v>
      </c>
      <c r="AR33" s="54">
        <v>0</v>
      </c>
      <c r="AS33" s="54">
        <v>0</v>
      </c>
      <c r="AT33" s="48">
        <v>0</v>
      </c>
      <c r="AU33" s="48"/>
      <c r="AV33" s="48"/>
      <c r="AW33" s="48"/>
      <c r="AX33" s="50"/>
      <c r="AY33" s="50"/>
      <c r="AZ33" s="53"/>
      <c r="BA33" s="53"/>
      <c r="BB33" s="53"/>
      <c r="BC33" s="49">
        <f t="shared" si="7"/>
        <v>414</v>
      </c>
      <c r="BD33" s="49">
        <f t="shared" si="8"/>
        <v>414.1</v>
      </c>
      <c r="BE33" s="49">
        <f t="shared" si="21"/>
        <v>100.02415458937199</v>
      </c>
      <c r="BF33" s="51">
        <v>414</v>
      </c>
      <c r="BG33" s="54">
        <v>414.1</v>
      </c>
      <c r="BH33" s="52">
        <v>0</v>
      </c>
      <c r="BI33" s="54">
        <v>0</v>
      </c>
      <c r="BJ33" s="52">
        <v>0</v>
      </c>
      <c r="BK33" s="52">
        <v>0</v>
      </c>
      <c r="BL33" s="51">
        <v>0</v>
      </c>
      <c r="BM33" s="54">
        <v>0</v>
      </c>
      <c r="BN33" s="52">
        <v>0</v>
      </c>
      <c r="BO33" s="52">
        <v>0</v>
      </c>
      <c r="BP33" s="52">
        <v>0</v>
      </c>
      <c r="BQ33" s="54">
        <v>0</v>
      </c>
      <c r="BR33" s="54">
        <v>0</v>
      </c>
      <c r="BS33" s="54">
        <v>0</v>
      </c>
      <c r="BT33" s="54">
        <v>0</v>
      </c>
      <c r="BU33" s="54">
        <v>0</v>
      </c>
      <c r="BV33" s="54">
        <v>0</v>
      </c>
      <c r="BW33" s="54">
        <v>0</v>
      </c>
      <c r="BX33" s="51">
        <v>0</v>
      </c>
      <c r="BY33" s="54">
        <v>0</v>
      </c>
      <c r="BZ33" s="51">
        <v>0</v>
      </c>
      <c r="CA33" s="54">
        <v>0</v>
      </c>
      <c r="CB33" s="52">
        <v>0</v>
      </c>
      <c r="CC33" s="52">
        <v>0</v>
      </c>
      <c r="CD33" s="54">
        <v>0</v>
      </c>
      <c r="CE33" s="54">
        <v>0</v>
      </c>
      <c r="CF33" s="54">
        <v>0</v>
      </c>
      <c r="CG33" s="49">
        <f t="shared" si="9"/>
        <v>41511.9</v>
      </c>
      <c r="CH33" s="49">
        <f t="shared" si="10"/>
        <v>40259.778</v>
      </c>
      <c r="CI33" s="53">
        <v>0</v>
      </c>
      <c r="CJ33" s="53">
        <v>0</v>
      </c>
      <c r="CK33" s="54">
        <v>0</v>
      </c>
      <c r="CL33" s="54">
        <v>0</v>
      </c>
      <c r="CM33" s="52">
        <v>0</v>
      </c>
      <c r="CN33" s="52">
        <v>0</v>
      </c>
      <c r="CO33" s="52">
        <v>0</v>
      </c>
      <c r="CP33" s="52">
        <v>0</v>
      </c>
      <c r="CQ33" s="52">
        <v>0</v>
      </c>
      <c r="CR33" s="52">
        <v>0</v>
      </c>
      <c r="CS33" s="54">
        <v>0</v>
      </c>
      <c r="CT33" s="54">
        <v>0</v>
      </c>
      <c r="CU33" s="54">
        <v>0</v>
      </c>
      <c r="CV33" s="49">
        <f t="shared" si="11"/>
        <v>0</v>
      </c>
      <c r="CW33" s="49">
        <f t="shared" si="12"/>
        <v>0</v>
      </c>
    </row>
    <row r="34" spans="2:101" s="25" customFormat="1" ht="18.75" customHeight="1">
      <c r="B34" s="19">
        <v>26</v>
      </c>
      <c r="C34" s="24" t="s">
        <v>71</v>
      </c>
      <c r="D34" s="48">
        <v>1655.63</v>
      </c>
      <c r="E34" s="48">
        <v>310.095</v>
      </c>
      <c r="F34" s="49">
        <f t="shared" si="0"/>
        <v>31947.2</v>
      </c>
      <c r="G34" s="49">
        <f t="shared" si="1"/>
        <v>32255.1048</v>
      </c>
      <c r="H34" s="49">
        <f t="shared" si="13"/>
        <v>100.96379275805079</v>
      </c>
      <c r="I34" s="49">
        <f t="shared" si="2"/>
        <v>-31947.2</v>
      </c>
      <c r="J34" s="49">
        <f t="shared" si="23"/>
        <v>-32255.1048</v>
      </c>
      <c r="K34" s="53"/>
      <c r="L34" s="53"/>
      <c r="M34" s="49">
        <f t="shared" si="4"/>
        <v>7268.700000000001</v>
      </c>
      <c r="N34" s="49">
        <f t="shared" si="22"/>
        <v>7576.6048</v>
      </c>
      <c r="O34" s="49">
        <f t="shared" si="14"/>
        <v>104.23603670532557</v>
      </c>
      <c r="P34" s="48">
        <f t="shared" si="5"/>
        <v>1943.6</v>
      </c>
      <c r="Q34" s="49">
        <f t="shared" si="6"/>
        <v>2763.128</v>
      </c>
      <c r="R34" s="49">
        <f t="shared" si="15"/>
        <v>142.1654661452974</v>
      </c>
      <c r="S34" s="54">
        <v>58</v>
      </c>
      <c r="T34" s="54">
        <v>55.128</v>
      </c>
      <c r="U34" s="48">
        <f t="shared" si="16"/>
        <v>95.04827586206896</v>
      </c>
      <c r="V34" s="54">
        <v>5140.6</v>
      </c>
      <c r="W34" s="54">
        <v>4632.9768</v>
      </c>
      <c r="X34" s="48">
        <f t="shared" si="17"/>
        <v>90.12521495545268</v>
      </c>
      <c r="Y34" s="54">
        <v>1885.6</v>
      </c>
      <c r="Z34" s="54">
        <v>2708</v>
      </c>
      <c r="AA34" s="48">
        <f t="shared" si="18"/>
        <v>143.6147645311837</v>
      </c>
      <c r="AB34" s="54">
        <v>100</v>
      </c>
      <c r="AC34" s="54">
        <v>80</v>
      </c>
      <c r="AD34" s="48">
        <f t="shared" si="19"/>
        <v>80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/>
      <c r="AL34" s="48">
        <v>0</v>
      </c>
      <c r="AM34" s="54">
        <v>21678.5</v>
      </c>
      <c r="AN34" s="54">
        <v>21678.5</v>
      </c>
      <c r="AO34" s="48">
        <v>21575.8</v>
      </c>
      <c r="AP34" s="54">
        <f t="shared" si="20"/>
        <v>21575.8</v>
      </c>
      <c r="AQ34" s="48">
        <v>102.7</v>
      </c>
      <c r="AR34" s="54">
        <v>0</v>
      </c>
      <c r="AS34" s="54">
        <v>0</v>
      </c>
      <c r="AT34" s="48">
        <v>0</v>
      </c>
      <c r="AU34" s="48"/>
      <c r="AV34" s="48"/>
      <c r="AW34" s="48"/>
      <c r="AX34" s="50"/>
      <c r="AY34" s="50"/>
      <c r="AZ34" s="53"/>
      <c r="BA34" s="53"/>
      <c r="BB34" s="53"/>
      <c r="BC34" s="49">
        <f t="shared" si="7"/>
        <v>84.5</v>
      </c>
      <c r="BD34" s="49">
        <f t="shared" si="8"/>
        <v>84.5</v>
      </c>
      <c r="BE34" s="49">
        <f t="shared" si="21"/>
        <v>100</v>
      </c>
      <c r="BF34" s="51">
        <v>84.5</v>
      </c>
      <c r="BG34" s="54">
        <v>84.5</v>
      </c>
      <c r="BH34" s="52">
        <v>0</v>
      </c>
      <c r="BI34" s="54">
        <v>0</v>
      </c>
      <c r="BJ34" s="52">
        <v>0</v>
      </c>
      <c r="BK34" s="52">
        <v>0</v>
      </c>
      <c r="BL34" s="51">
        <v>0</v>
      </c>
      <c r="BM34" s="54">
        <v>0</v>
      </c>
      <c r="BN34" s="52">
        <v>0</v>
      </c>
      <c r="BO34" s="52">
        <v>0</v>
      </c>
      <c r="BP34" s="52">
        <v>0</v>
      </c>
      <c r="BQ34" s="54">
        <v>0</v>
      </c>
      <c r="BR34" s="54">
        <v>0</v>
      </c>
      <c r="BS34" s="54">
        <v>0</v>
      </c>
      <c r="BT34" s="54">
        <v>0</v>
      </c>
      <c r="BU34" s="54">
        <v>0</v>
      </c>
      <c r="BV34" s="54">
        <v>0</v>
      </c>
      <c r="BW34" s="54">
        <v>0</v>
      </c>
      <c r="BX34" s="51">
        <v>0</v>
      </c>
      <c r="BY34" s="54">
        <v>0</v>
      </c>
      <c r="BZ34" s="51">
        <v>0</v>
      </c>
      <c r="CA34" s="54">
        <v>0</v>
      </c>
      <c r="CB34" s="52">
        <v>0</v>
      </c>
      <c r="CC34" s="52">
        <v>0</v>
      </c>
      <c r="CD34" s="54">
        <v>0</v>
      </c>
      <c r="CE34" s="54">
        <v>16</v>
      </c>
      <c r="CF34" s="54">
        <v>0</v>
      </c>
      <c r="CG34" s="49">
        <f t="shared" si="9"/>
        <v>28947.2</v>
      </c>
      <c r="CH34" s="49">
        <f t="shared" si="10"/>
        <v>29255.1048</v>
      </c>
      <c r="CI34" s="53">
        <v>0</v>
      </c>
      <c r="CJ34" s="53">
        <v>0</v>
      </c>
      <c r="CK34" s="54">
        <v>3000</v>
      </c>
      <c r="CL34" s="54">
        <v>3000</v>
      </c>
      <c r="CM34" s="52">
        <v>0</v>
      </c>
      <c r="CN34" s="52">
        <v>0</v>
      </c>
      <c r="CO34" s="52">
        <v>0</v>
      </c>
      <c r="CP34" s="52">
        <v>0</v>
      </c>
      <c r="CQ34" s="52">
        <v>0</v>
      </c>
      <c r="CR34" s="52">
        <v>0</v>
      </c>
      <c r="CS34" s="54">
        <v>450</v>
      </c>
      <c r="CT34" s="54">
        <v>450</v>
      </c>
      <c r="CU34" s="54">
        <v>0</v>
      </c>
      <c r="CV34" s="49">
        <f t="shared" si="11"/>
        <v>3450</v>
      </c>
      <c r="CW34" s="49">
        <f t="shared" si="12"/>
        <v>3450</v>
      </c>
    </row>
    <row r="35" spans="2:101" s="25" customFormat="1" ht="18.75" customHeight="1">
      <c r="B35" s="19">
        <v>27</v>
      </c>
      <c r="C35" s="24" t="s">
        <v>72</v>
      </c>
      <c r="D35" s="48">
        <v>1635.38</v>
      </c>
      <c r="E35" s="48">
        <v>8979.826</v>
      </c>
      <c r="F35" s="49">
        <f t="shared" si="0"/>
        <v>42877.600000000006</v>
      </c>
      <c r="G35" s="49">
        <f t="shared" si="1"/>
        <v>43058.710999999996</v>
      </c>
      <c r="H35" s="49">
        <f t="shared" si="13"/>
        <v>100.4223907121667</v>
      </c>
      <c r="I35" s="49">
        <f t="shared" si="2"/>
        <v>-42877.600000000006</v>
      </c>
      <c r="J35" s="49">
        <f t="shared" si="23"/>
        <v>-43058.710999999996</v>
      </c>
      <c r="K35" s="53"/>
      <c r="L35" s="53"/>
      <c r="M35" s="49">
        <f t="shared" si="4"/>
        <v>8394.3</v>
      </c>
      <c r="N35" s="49">
        <f t="shared" si="22"/>
        <v>8545.411</v>
      </c>
      <c r="O35" s="49">
        <f t="shared" si="14"/>
        <v>101.80016201470046</v>
      </c>
      <c r="P35" s="48">
        <f t="shared" si="5"/>
        <v>3956.8</v>
      </c>
      <c r="Q35" s="49">
        <f t="shared" si="6"/>
        <v>3965.744</v>
      </c>
      <c r="R35" s="49">
        <f t="shared" si="15"/>
        <v>100.22604124545087</v>
      </c>
      <c r="S35" s="54">
        <v>256.8</v>
      </c>
      <c r="T35" s="54">
        <v>256.744</v>
      </c>
      <c r="U35" s="48">
        <f t="shared" si="16"/>
        <v>99.97819314641745</v>
      </c>
      <c r="V35" s="54">
        <v>3250</v>
      </c>
      <c r="W35" s="54">
        <v>3264.602</v>
      </c>
      <c r="X35" s="48">
        <f t="shared" si="17"/>
        <v>100.4492923076923</v>
      </c>
      <c r="Y35" s="54">
        <v>3700</v>
      </c>
      <c r="Z35" s="54">
        <v>3709</v>
      </c>
      <c r="AA35" s="48">
        <f t="shared" si="18"/>
        <v>100.24324324324326</v>
      </c>
      <c r="AB35" s="54">
        <v>222.5</v>
      </c>
      <c r="AC35" s="54">
        <v>253.5</v>
      </c>
      <c r="AD35" s="48">
        <f t="shared" si="19"/>
        <v>113.93258426966293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/>
      <c r="AL35" s="48">
        <v>0</v>
      </c>
      <c r="AM35" s="54">
        <v>34483.3</v>
      </c>
      <c r="AN35" s="54">
        <v>34513.3</v>
      </c>
      <c r="AO35" s="48">
        <v>34366</v>
      </c>
      <c r="AP35" s="54">
        <f t="shared" si="20"/>
        <v>34366</v>
      </c>
      <c r="AQ35" s="48">
        <v>147.3</v>
      </c>
      <c r="AR35" s="54">
        <v>0</v>
      </c>
      <c r="AS35" s="54">
        <v>0</v>
      </c>
      <c r="AT35" s="48">
        <v>0</v>
      </c>
      <c r="AU35" s="48"/>
      <c r="AV35" s="48"/>
      <c r="AW35" s="48"/>
      <c r="AX35" s="50"/>
      <c r="AY35" s="50"/>
      <c r="AZ35" s="53"/>
      <c r="BA35" s="53"/>
      <c r="BB35" s="53"/>
      <c r="BC35" s="49">
        <f t="shared" si="7"/>
        <v>800</v>
      </c>
      <c r="BD35" s="49">
        <f t="shared" si="8"/>
        <v>893.565</v>
      </c>
      <c r="BE35" s="49">
        <f t="shared" si="21"/>
        <v>111.695625</v>
      </c>
      <c r="BF35" s="51">
        <v>800</v>
      </c>
      <c r="BG35" s="54">
        <v>850.865</v>
      </c>
      <c r="BH35" s="52">
        <v>0</v>
      </c>
      <c r="BI35" s="54">
        <v>0</v>
      </c>
      <c r="BJ35" s="52">
        <v>0</v>
      </c>
      <c r="BK35" s="52">
        <v>0</v>
      </c>
      <c r="BL35" s="51">
        <v>0</v>
      </c>
      <c r="BM35" s="54">
        <v>42.7</v>
      </c>
      <c r="BN35" s="52">
        <v>0</v>
      </c>
      <c r="BO35" s="52">
        <v>0</v>
      </c>
      <c r="BP35" s="52">
        <v>0</v>
      </c>
      <c r="BQ35" s="54">
        <v>0</v>
      </c>
      <c r="BR35" s="54">
        <v>0</v>
      </c>
      <c r="BS35" s="54">
        <v>0</v>
      </c>
      <c r="BT35" s="54">
        <v>155</v>
      </c>
      <c r="BU35" s="54">
        <v>158</v>
      </c>
      <c r="BV35" s="54">
        <v>150</v>
      </c>
      <c r="BW35" s="54">
        <v>150</v>
      </c>
      <c r="BX35" s="51">
        <v>0</v>
      </c>
      <c r="BY35" s="54">
        <v>0</v>
      </c>
      <c r="BZ35" s="51">
        <v>10</v>
      </c>
      <c r="CA35" s="54">
        <v>10</v>
      </c>
      <c r="CB35" s="52">
        <v>0</v>
      </c>
      <c r="CC35" s="52">
        <v>0</v>
      </c>
      <c r="CD35" s="54">
        <v>0</v>
      </c>
      <c r="CE35" s="54">
        <v>0</v>
      </c>
      <c r="CF35" s="54">
        <v>0</v>
      </c>
      <c r="CG35" s="49">
        <f t="shared" si="9"/>
        <v>42877.600000000006</v>
      </c>
      <c r="CH35" s="49">
        <f t="shared" si="10"/>
        <v>43058.710999999996</v>
      </c>
      <c r="CI35" s="53">
        <v>0</v>
      </c>
      <c r="CJ35" s="53">
        <v>0</v>
      </c>
      <c r="CK35" s="54">
        <v>0</v>
      </c>
      <c r="CL35" s="54">
        <v>0</v>
      </c>
      <c r="CM35" s="52">
        <v>0</v>
      </c>
      <c r="CN35" s="52">
        <v>0</v>
      </c>
      <c r="CO35" s="52">
        <v>0</v>
      </c>
      <c r="CP35" s="52">
        <v>0</v>
      </c>
      <c r="CQ35" s="52">
        <v>0</v>
      </c>
      <c r="CR35" s="52">
        <v>0</v>
      </c>
      <c r="CS35" s="54">
        <v>0</v>
      </c>
      <c r="CT35" s="54">
        <v>0</v>
      </c>
      <c r="CU35" s="54">
        <v>0</v>
      </c>
      <c r="CV35" s="49">
        <f t="shared" si="11"/>
        <v>0</v>
      </c>
      <c r="CW35" s="49">
        <f t="shared" si="12"/>
        <v>0</v>
      </c>
    </row>
    <row r="36" spans="2:101" s="25" customFormat="1" ht="18.75" customHeight="1">
      <c r="B36" s="19">
        <v>28</v>
      </c>
      <c r="C36" s="24" t="s">
        <v>73</v>
      </c>
      <c r="D36" s="48">
        <v>24105.2626</v>
      </c>
      <c r="E36" s="48">
        <v>16973.622</v>
      </c>
      <c r="F36" s="49">
        <f t="shared" si="0"/>
        <v>60436.9</v>
      </c>
      <c r="G36" s="49">
        <f t="shared" si="1"/>
        <v>62103.526</v>
      </c>
      <c r="H36" s="49">
        <f t="shared" si="13"/>
        <v>102.75762985857978</v>
      </c>
      <c r="I36" s="49">
        <f t="shared" si="2"/>
        <v>-60436.9</v>
      </c>
      <c r="J36" s="49">
        <f t="shared" si="23"/>
        <v>-62103.526</v>
      </c>
      <c r="K36" s="53"/>
      <c r="L36" s="53"/>
      <c r="M36" s="49">
        <f t="shared" si="4"/>
        <v>16037</v>
      </c>
      <c r="N36" s="49">
        <f t="shared" si="22"/>
        <v>17702.025999999998</v>
      </c>
      <c r="O36" s="49">
        <f t="shared" si="14"/>
        <v>110.38240319261705</v>
      </c>
      <c r="P36" s="48">
        <f t="shared" si="5"/>
        <v>11875</v>
      </c>
      <c r="Q36" s="49">
        <f t="shared" si="6"/>
        <v>13096.094000000001</v>
      </c>
      <c r="R36" s="49">
        <f t="shared" si="15"/>
        <v>110.28289684210526</v>
      </c>
      <c r="S36" s="54">
        <v>3375</v>
      </c>
      <c r="T36" s="54">
        <v>3210.299</v>
      </c>
      <c r="U36" s="48">
        <f t="shared" si="16"/>
        <v>95.11997037037037</v>
      </c>
      <c r="V36" s="54">
        <v>2705</v>
      </c>
      <c r="W36" s="54">
        <v>2707.432</v>
      </c>
      <c r="X36" s="48">
        <f t="shared" si="17"/>
        <v>100.08990757855823</v>
      </c>
      <c r="Y36" s="54">
        <v>8500</v>
      </c>
      <c r="Z36" s="54">
        <v>9885.795</v>
      </c>
      <c r="AA36" s="48">
        <f t="shared" si="18"/>
        <v>116.30347058823529</v>
      </c>
      <c r="AB36" s="54">
        <v>1334</v>
      </c>
      <c r="AC36" s="54">
        <v>1311.5</v>
      </c>
      <c r="AD36" s="48">
        <f t="shared" si="19"/>
        <v>98.31334332833583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/>
      <c r="AL36" s="48">
        <v>0</v>
      </c>
      <c r="AM36" s="54">
        <v>44399.9</v>
      </c>
      <c r="AN36" s="54">
        <v>44401.5</v>
      </c>
      <c r="AO36" s="48">
        <v>44401.5</v>
      </c>
      <c r="AP36" s="54">
        <f t="shared" si="20"/>
        <v>44401.5</v>
      </c>
      <c r="AQ36" s="48"/>
      <c r="AR36" s="54">
        <v>0</v>
      </c>
      <c r="AS36" s="54">
        <v>0</v>
      </c>
      <c r="AT36" s="48">
        <v>0</v>
      </c>
      <c r="AU36" s="48"/>
      <c r="AV36" s="48"/>
      <c r="AW36" s="48"/>
      <c r="AX36" s="50"/>
      <c r="AY36" s="50"/>
      <c r="AZ36" s="53"/>
      <c r="BA36" s="53"/>
      <c r="BB36" s="53"/>
      <c r="BC36" s="49">
        <f t="shared" si="7"/>
        <v>123</v>
      </c>
      <c r="BD36" s="49">
        <f t="shared" si="8"/>
        <v>125</v>
      </c>
      <c r="BE36" s="49">
        <f t="shared" si="21"/>
        <v>101.62601626016261</v>
      </c>
      <c r="BF36" s="51">
        <v>123</v>
      </c>
      <c r="BG36" s="54">
        <v>125</v>
      </c>
      <c r="BH36" s="52">
        <v>0</v>
      </c>
      <c r="BI36" s="54">
        <v>0</v>
      </c>
      <c r="BJ36" s="52">
        <v>0</v>
      </c>
      <c r="BK36" s="52">
        <v>0</v>
      </c>
      <c r="BL36" s="51">
        <v>0</v>
      </c>
      <c r="BM36" s="54">
        <v>0</v>
      </c>
      <c r="BN36" s="52">
        <v>0</v>
      </c>
      <c r="BO36" s="52">
        <v>0</v>
      </c>
      <c r="BP36" s="52">
        <v>0</v>
      </c>
      <c r="BQ36" s="54">
        <v>0</v>
      </c>
      <c r="BR36" s="54">
        <v>0</v>
      </c>
      <c r="BS36" s="54">
        <v>0</v>
      </c>
      <c r="BT36" s="54">
        <v>0</v>
      </c>
      <c r="BU36" s="54">
        <v>12</v>
      </c>
      <c r="BV36" s="54">
        <v>0</v>
      </c>
      <c r="BW36" s="54">
        <v>0</v>
      </c>
      <c r="BX36" s="51">
        <v>0</v>
      </c>
      <c r="BY36" s="54">
        <v>0</v>
      </c>
      <c r="BZ36" s="51">
        <v>0</v>
      </c>
      <c r="CA36" s="54">
        <v>0</v>
      </c>
      <c r="CB36" s="52">
        <v>0</v>
      </c>
      <c r="CC36" s="52">
        <v>0</v>
      </c>
      <c r="CD36" s="54">
        <v>0</v>
      </c>
      <c r="CE36" s="54">
        <v>450</v>
      </c>
      <c r="CF36" s="54">
        <v>0</v>
      </c>
      <c r="CG36" s="49">
        <f t="shared" si="9"/>
        <v>60436.9</v>
      </c>
      <c r="CH36" s="49">
        <f t="shared" si="10"/>
        <v>62103.526</v>
      </c>
      <c r="CI36" s="53">
        <v>0</v>
      </c>
      <c r="CJ36" s="53">
        <v>0</v>
      </c>
      <c r="CK36" s="54">
        <v>0</v>
      </c>
      <c r="CL36" s="54">
        <v>0</v>
      </c>
      <c r="CM36" s="52">
        <v>0</v>
      </c>
      <c r="CN36" s="52">
        <v>0</v>
      </c>
      <c r="CO36" s="52">
        <v>0</v>
      </c>
      <c r="CP36" s="52">
        <v>0</v>
      </c>
      <c r="CQ36" s="52">
        <v>0</v>
      </c>
      <c r="CR36" s="52">
        <v>0</v>
      </c>
      <c r="CS36" s="54">
        <v>0</v>
      </c>
      <c r="CT36" s="54">
        <v>0</v>
      </c>
      <c r="CU36" s="54">
        <v>0</v>
      </c>
      <c r="CV36" s="49">
        <f t="shared" si="11"/>
        <v>0</v>
      </c>
      <c r="CW36" s="49">
        <f t="shared" si="12"/>
        <v>0</v>
      </c>
    </row>
    <row r="37" spans="2:101" s="25" customFormat="1" ht="18.75" customHeight="1">
      <c r="B37" s="19">
        <v>29</v>
      </c>
      <c r="C37" s="24" t="s">
        <v>74</v>
      </c>
      <c r="D37" s="48">
        <v>5979.6618</v>
      </c>
      <c r="E37" s="48">
        <v>1565.525</v>
      </c>
      <c r="F37" s="49">
        <f t="shared" si="0"/>
        <v>42338</v>
      </c>
      <c r="G37" s="49">
        <f t="shared" si="1"/>
        <v>42414.534999999996</v>
      </c>
      <c r="H37" s="49">
        <f t="shared" si="13"/>
        <v>100.18077141102555</v>
      </c>
      <c r="I37" s="49">
        <f t="shared" si="2"/>
        <v>-42338</v>
      </c>
      <c r="J37" s="49">
        <f t="shared" si="23"/>
        <v>-42414.534999999996</v>
      </c>
      <c r="K37" s="53"/>
      <c r="L37" s="53"/>
      <c r="M37" s="49">
        <f t="shared" si="4"/>
        <v>7752.1</v>
      </c>
      <c r="N37" s="49">
        <f t="shared" si="22"/>
        <v>7828.635</v>
      </c>
      <c r="O37" s="49">
        <f t="shared" si="14"/>
        <v>100.98728086582992</v>
      </c>
      <c r="P37" s="48">
        <f t="shared" si="5"/>
        <v>4145.1</v>
      </c>
      <c r="Q37" s="49">
        <f t="shared" si="6"/>
        <v>4204.242</v>
      </c>
      <c r="R37" s="49">
        <f t="shared" si="15"/>
        <v>101.42679308098718</v>
      </c>
      <c r="S37" s="54">
        <v>185.1</v>
      </c>
      <c r="T37" s="54">
        <v>246.222</v>
      </c>
      <c r="U37" s="48">
        <f t="shared" si="16"/>
        <v>133.02106969205835</v>
      </c>
      <c r="V37" s="54">
        <v>2550</v>
      </c>
      <c r="W37" s="54">
        <v>2610.543</v>
      </c>
      <c r="X37" s="48">
        <f t="shared" si="17"/>
        <v>102.37423529411764</v>
      </c>
      <c r="Y37" s="54">
        <v>3960</v>
      </c>
      <c r="Z37" s="54">
        <v>3958.02</v>
      </c>
      <c r="AA37" s="48">
        <f t="shared" si="18"/>
        <v>99.94999999999999</v>
      </c>
      <c r="AB37" s="54">
        <v>64</v>
      </c>
      <c r="AC37" s="54">
        <v>110</v>
      </c>
      <c r="AD37" s="48">
        <f t="shared" si="19"/>
        <v>171.875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/>
      <c r="AL37" s="48">
        <v>0</v>
      </c>
      <c r="AM37" s="54">
        <v>34585.9</v>
      </c>
      <c r="AN37" s="54">
        <v>34585.9</v>
      </c>
      <c r="AO37" s="48">
        <v>34585.9</v>
      </c>
      <c r="AP37" s="54">
        <f t="shared" si="20"/>
        <v>34585.9</v>
      </c>
      <c r="AQ37" s="48"/>
      <c r="AR37" s="54">
        <v>0</v>
      </c>
      <c r="AS37" s="54">
        <v>0</v>
      </c>
      <c r="AT37" s="48">
        <v>0</v>
      </c>
      <c r="AU37" s="48"/>
      <c r="AV37" s="48"/>
      <c r="AW37" s="48"/>
      <c r="AX37" s="50"/>
      <c r="AY37" s="50"/>
      <c r="AZ37" s="53"/>
      <c r="BA37" s="53"/>
      <c r="BB37" s="53"/>
      <c r="BC37" s="49">
        <f t="shared" si="7"/>
        <v>993</v>
      </c>
      <c r="BD37" s="49">
        <f t="shared" si="8"/>
        <v>859.85</v>
      </c>
      <c r="BE37" s="49">
        <f t="shared" si="21"/>
        <v>86.59113796576032</v>
      </c>
      <c r="BF37" s="51">
        <v>960</v>
      </c>
      <c r="BG37" s="54">
        <v>809.85</v>
      </c>
      <c r="BH37" s="52">
        <v>0</v>
      </c>
      <c r="BI37" s="54">
        <v>0</v>
      </c>
      <c r="BJ37" s="52">
        <v>0</v>
      </c>
      <c r="BK37" s="52">
        <v>0</v>
      </c>
      <c r="BL37" s="51">
        <v>33</v>
      </c>
      <c r="BM37" s="54">
        <v>50</v>
      </c>
      <c r="BN37" s="52">
        <v>0</v>
      </c>
      <c r="BO37" s="52">
        <v>0</v>
      </c>
      <c r="BP37" s="52">
        <v>0</v>
      </c>
      <c r="BQ37" s="54">
        <v>0</v>
      </c>
      <c r="BR37" s="54">
        <v>0</v>
      </c>
      <c r="BS37" s="54">
        <v>0</v>
      </c>
      <c r="BT37" s="54">
        <v>0</v>
      </c>
      <c r="BU37" s="54">
        <v>44</v>
      </c>
      <c r="BV37" s="54">
        <v>0</v>
      </c>
      <c r="BW37" s="54">
        <v>0</v>
      </c>
      <c r="BX37" s="51">
        <v>0</v>
      </c>
      <c r="BY37" s="54">
        <v>0</v>
      </c>
      <c r="BZ37" s="51">
        <v>0</v>
      </c>
      <c r="CA37" s="54">
        <v>0</v>
      </c>
      <c r="CB37" s="52">
        <v>0</v>
      </c>
      <c r="CC37" s="52">
        <v>0</v>
      </c>
      <c r="CD37" s="54">
        <v>0</v>
      </c>
      <c r="CE37" s="54">
        <v>0</v>
      </c>
      <c r="CF37" s="54">
        <v>0</v>
      </c>
      <c r="CG37" s="49">
        <f t="shared" si="9"/>
        <v>42338</v>
      </c>
      <c r="CH37" s="49">
        <f t="shared" si="10"/>
        <v>42414.534999999996</v>
      </c>
      <c r="CI37" s="53">
        <v>0</v>
      </c>
      <c r="CJ37" s="53">
        <v>0</v>
      </c>
      <c r="CK37" s="54">
        <v>0</v>
      </c>
      <c r="CL37" s="54">
        <v>0</v>
      </c>
      <c r="CM37" s="52">
        <v>0</v>
      </c>
      <c r="CN37" s="52">
        <v>0</v>
      </c>
      <c r="CO37" s="52">
        <v>0</v>
      </c>
      <c r="CP37" s="52">
        <v>0</v>
      </c>
      <c r="CQ37" s="52">
        <v>0</v>
      </c>
      <c r="CR37" s="52">
        <v>0</v>
      </c>
      <c r="CS37" s="54">
        <v>0</v>
      </c>
      <c r="CT37" s="54">
        <v>0</v>
      </c>
      <c r="CU37" s="54">
        <v>0</v>
      </c>
      <c r="CV37" s="49">
        <f t="shared" si="11"/>
        <v>0</v>
      </c>
      <c r="CW37" s="49">
        <f t="shared" si="12"/>
        <v>0</v>
      </c>
    </row>
    <row r="38" spans="2:101" s="25" customFormat="1" ht="18.75" customHeight="1">
      <c r="B38" s="19">
        <v>30</v>
      </c>
      <c r="C38" s="24" t="s">
        <v>75</v>
      </c>
      <c r="D38" s="48">
        <v>21137.8266</v>
      </c>
      <c r="E38" s="48">
        <v>10749.946</v>
      </c>
      <c r="F38" s="49">
        <f t="shared" si="0"/>
        <v>31325.699999999997</v>
      </c>
      <c r="G38" s="49">
        <f t="shared" si="1"/>
        <v>31838.898</v>
      </c>
      <c r="H38" s="49">
        <f t="shared" si="13"/>
        <v>101.63826506670244</v>
      </c>
      <c r="I38" s="49">
        <f t="shared" si="2"/>
        <v>-31325.699999999997</v>
      </c>
      <c r="J38" s="49">
        <f t="shared" si="23"/>
        <v>-31838.898</v>
      </c>
      <c r="K38" s="53"/>
      <c r="L38" s="53"/>
      <c r="M38" s="49">
        <f t="shared" si="4"/>
        <v>6350</v>
      </c>
      <c r="N38" s="49">
        <f t="shared" si="22"/>
        <v>6880.498</v>
      </c>
      <c r="O38" s="49">
        <f t="shared" si="14"/>
        <v>108.35429921259842</v>
      </c>
      <c r="P38" s="48">
        <f t="shared" si="5"/>
        <v>3500</v>
      </c>
      <c r="Q38" s="49">
        <f t="shared" si="6"/>
        <v>3906.761</v>
      </c>
      <c r="R38" s="49">
        <f t="shared" si="15"/>
        <v>111.62174285714286</v>
      </c>
      <c r="S38" s="54">
        <v>800</v>
      </c>
      <c r="T38" s="54">
        <v>811.436</v>
      </c>
      <c r="U38" s="48">
        <f t="shared" si="16"/>
        <v>101.42949999999999</v>
      </c>
      <c r="V38" s="54">
        <v>1600</v>
      </c>
      <c r="W38" s="54">
        <v>1669.237</v>
      </c>
      <c r="X38" s="48">
        <f t="shared" si="17"/>
        <v>104.3273125</v>
      </c>
      <c r="Y38" s="54">
        <v>2700</v>
      </c>
      <c r="Z38" s="54">
        <v>3095.325</v>
      </c>
      <c r="AA38" s="48">
        <f t="shared" si="18"/>
        <v>114.64166666666667</v>
      </c>
      <c r="AB38" s="54">
        <v>650</v>
      </c>
      <c r="AC38" s="54">
        <v>704.5</v>
      </c>
      <c r="AD38" s="48">
        <f t="shared" si="19"/>
        <v>108.38461538461539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/>
      <c r="AL38" s="48">
        <v>0</v>
      </c>
      <c r="AM38" s="54">
        <v>24975.7</v>
      </c>
      <c r="AN38" s="54">
        <v>24958.4</v>
      </c>
      <c r="AO38" s="48">
        <v>24869.1</v>
      </c>
      <c r="AP38" s="54">
        <f t="shared" si="20"/>
        <v>24869.1</v>
      </c>
      <c r="AQ38" s="48">
        <v>89.3</v>
      </c>
      <c r="AR38" s="54">
        <v>0</v>
      </c>
      <c r="AS38" s="54">
        <v>0</v>
      </c>
      <c r="AT38" s="48">
        <v>0</v>
      </c>
      <c r="AU38" s="48"/>
      <c r="AV38" s="48"/>
      <c r="AW38" s="48"/>
      <c r="AX38" s="50"/>
      <c r="AY38" s="50"/>
      <c r="AZ38" s="53"/>
      <c r="BA38" s="53"/>
      <c r="BB38" s="53"/>
      <c r="BC38" s="49">
        <f t="shared" si="7"/>
        <v>0</v>
      </c>
      <c r="BD38" s="49">
        <f t="shared" si="8"/>
        <v>0</v>
      </c>
      <c r="BE38" s="49" t="e">
        <f t="shared" si="21"/>
        <v>#DIV/0!</v>
      </c>
      <c r="BF38" s="51">
        <v>0</v>
      </c>
      <c r="BG38" s="54">
        <v>0</v>
      </c>
      <c r="BH38" s="52">
        <v>0</v>
      </c>
      <c r="BI38" s="54">
        <v>0</v>
      </c>
      <c r="BJ38" s="52">
        <v>0</v>
      </c>
      <c r="BK38" s="52">
        <v>0</v>
      </c>
      <c r="BL38" s="51">
        <v>0</v>
      </c>
      <c r="BM38" s="54">
        <v>0</v>
      </c>
      <c r="BN38" s="52">
        <v>0</v>
      </c>
      <c r="BO38" s="52">
        <v>0</v>
      </c>
      <c r="BP38" s="52">
        <v>0</v>
      </c>
      <c r="BQ38" s="54">
        <v>0</v>
      </c>
      <c r="BR38" s="54">
        <v>0</v>
      </c>
      <c r="BS38" s="54">
        <v>0</v>
      </c>
      <c r="BT38" s="54">
        <v>600</v>
      </c>
      <c r="BU38" s="54">
        <v>600</v>
      </c>
      <c r="BV38" s="54">
        <v>600</v>
      </c>
      <c r="BW38" s="54">
        <v>600</v>
      </c>
      <c r="BX38" s="51">
        <v>0</v>
      </c>
      <c r="BY38" s="54">
        <v>0</v>
      </c>
      <c r="BZ38" s="51">
        <v>0</v>
      </c>
      <c r="CA38" s="54">
        <v>0</v>
      </c>
      <c r="CB38" s="52">
        <v>0</v>
      </c>
      <c r="CC38" s="52">
        <v>0</v>
      </c>
      <c r="CD38" s="54">
        <v>0</v>
      </c>
      <c r="CE38" s="54">
        <v>0</v>
      </c>
      <c r="CF38" s="54">
        <v>0</v>
      </c>
      <c r="CG38" s="49">
        <f t="shared" si="9"/>
        <v>31325.7</v>
      </c>
      <c r="CH38" s="49">
        <f t="shared" si="10"/>
        <v>31838.898</v>
      </c>
      <c r="CI38" s="53">
        <v>0</v>
      </c>
      <c r="CJ38" s="53">
        <v>0</v>
      </c>
      <c r="CK38" s="54">
        <v>0</v>
      </c>
      <c r="CL38" s="54">
        <v>0</v>
      </c>
      <c r="CM38" s="52">
        <v>0</v>
      </c>
      <c r="CN38" s="52">
        <v>0</v>
      </c>
      <c r="CO38" s="52">
        <v>0</v>
      </c>
      <c r="CP38" s="52">
        <v>0</v>
      </c>
      <c r="CQ38" s="52">
        <v>0</v>
      </c>
      <c r="CR38" s="52">
        <v>0</v>
      </c>
      <c r="CS38" s="54">
        <v>3500</v>
      </c>
      <c r="CT38" s="54">
        <v>0</v>
      </c>
      <c r="CU38" s="54">
        <v>0</v>
      </c>
      <c r="CV38" s="49">
        <f t="shared" si="11"/>
        <v>3500</v>
      </c>
      <c r="CW38" s="49">
        <f t="shared" si="12"/>
        <v>0</v>
      </c>
    </row>
    <row r="39" spans="2:101" s="25" customFormat="1" ht="18.75" customHeight="1">
      <c r="B39" s="19">
        <v>31</v>
      </c>
      <c r="C39" s="24" t="s">
        <v>76</v>
      </c>
      <c r="D39" s="48">
        <v>143.2257</v>
      </c>
      <c r="E39" s="48">
        <v>2589.1991</v>
      </c>
      <c r="F39" s="49">
        <f t="shared" si="0"/>
        <v>68248.40000000001</v>
      </c>
      <c r="G39" s="49">
        <f t="shared" si="1"/>
        <v>68997.6651</v>
      </c>
      <c r="H39" s="49">
        <f t="shared" si="13"/>
        <v>101.09785005948856</v>
      </c>
      <c r="I39" s="49">
        <f t="shared" si="2"/>
        <v>-68248.40000000001</v>
      </c>
      <c r="J39" s="49">
        <f t="shared" si="23"/>
        <v>-68997.6651</v>
      </c>
      <c r="K39" s="53"/>
      <c r="L39" s="53"/>
      <c r="M39" s="49">
        <f t="shared" si="4"/>
        <v>20005.5</v>
      </c>
      <c r="N39" s="49">
        <f t="shared" si="22"/>
        <v>20754.765100000004</v>
      </c>
      <c r="O39" s="49">
        <f t="shared" si="14"/>
        <v>103.74529554372549</v>
      </c>
      <c r="P39" s="48">
        <f t="shared" si="5"/>
        <v>5920.4</v>
      </c>
      <c r="Q39" s="49">
        <f t="shared" si="6"/>
        <v>6694.142000000001</v>
      </c>
      <c r="R39" s="49">
        <f t="shared" si="15"/>
        <v>113.0690831700561</v>
      </c>
      <c r="S39" s="54">
        <v>20.4</v>
      </c>
      <c r="T39" s="54">
        <v>24.837</v>
      </c>
      <c r="U39" s="48">
        <f t="shared" si="16"/>
        <v>121.75</v>
      </c>
      <c r="V39" s="54">
        <v>6400</v>
      </c>
      <c r="W39" s="54">
        <v>6723.7984</v>
      </c>
      <c r="X39" s="48">
        <f t="shared" si="17"/>
        <v>105.05935</v>
      </c>
      <c r="Y39" s="54">
        <v>5900</v>
      </c>
      <c r="Z39" s="54">
        <v>6669.305</v>
      </c>
      <c r="AA39" s="48">
        <f t="shared" si="18"/>
        <v>113.03906779661017</v>
      </c>
      <c r="AB39" s="54">
        <v>102</v>
      </c>
      <c r="AC39" s="54">
        <v>130.45</v>
      </c>
      <c r="AD39" s="48">
        <f t="shared" si="19"/>
        <v>127.89215686274508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/>
      <c r="AL39" s="48">
        <v>0</v>
      </c>
      <c r="AM39" s="54">
        <v>48242.9</v>
      </c>
      <c r="AN39" s="54">
        <v>48242.9</v>
      </c>
      <c r="AO39" s="48">
        <v>47675.1</v>
      </c>
      <c r="AP39" s="54">
        <f t="shared" si="20"/>
        <v>47675.1</v>
      </c>
      <c r="AQ39" s="48">
        <v>567.8</v>
      </c>
      <c r="AR39" s="54">
        <v>0</v>
      </c>
      <c r="AS39" s="54">
        <v>0</v>
      </c>
      <c r="AT39" s="48">
        <v>0</v>
      </c>
      <c r="AU39" s="48"/>
      <c r="AV39" s="48"/>
      <c r="AW39" s="48"/>
      <c r="AX39" s="50"/>
      <c r="AY39" s="50"/>
      <c r="AZ39" s="53"/>
      <c r="BA39" s="53"/>
      <c r="BB39" s="53"/>
      <c r="BC39" s="49">
        <f t="shared" si="7"/>
        <v>3400</v>
      </c>
      <c r="BD39" s="49">
        <f t="shared" si="8"/>
        <v>3524.1647</v>
      </c>
      <c r="BE39" s="49">
        <f t="shared" si="21"/>
        <v>103.65190294117646</v>
      </c>
      <c r="BF39" s="51">
        <v>3400</v>
      </c>
      <c r="BG39" s="54">
        <v>3524.1647</v>
      </c>
      <c r="BH39" s="52">
        <v>0</v>
      </c>
      <c r="BI39" s="54">
        <v>0</v>
      </c>
      <c r="BJ39" s="52">
        <v>0</v>
      </c>
      <c r="BK39" s="52">
        <v>0</v>
      </c>
      <c r="BL39" s="51">
        <v>0</v>
      </c>
      <c r="BM39" s="54">
        <v>0</v>
      </c>
      <c r="BN39" s="52">
        <v>0</v>
      </c>
      <c r="BO39" s="52">
        <v>0</v>
      </c>
      <c r="BP39" s="52">
        <v>0</v>
      </c>
      <c r="BQ39" s="54">
        <v>0</v>
      </c>
      <c r="BR39" s="54">
        <v>0</v>
      </c>
      <c r="BS39" s="54">
        <v>0</v>
      </c>
      <c r="BT39" s="54">
        <v>1300</v>
      </c>
      <c r="BU39" s="54">
        <v>1464.4</v>
      </c>
      <c r="BV39" s="54">
        <v>1300</v>
      </c>
      <c r="BW39" s="54">
        <v>1464.4</v>
      </c>
      <c r="BX39" s="51">
        <v>0</v>
      </c>
      <c r="BY39" s="54">
        <v>0</v>
      </c>
      <c r="BZ39" s="51">
        <v>0</v>
      </c>
      <c r="CA39" s="54">
        <v>0</v>
      </c>
      <c r="CB39" s="52">
        <v>0</v>
      </c>
      <c r="CC39" s="52">
        <v>0</v>
      </c>
      <c r="CD39" s="54">
        <v>2883.1</v>
      </c>
      <c r="CE39" s="54">
        <v>2217.81</v>
      </c>
      <c r="CF39" s="54">
        <v>0</v>
      </c>
      <c r="CG39" s="49">
        <f t="shared" si="9"/>
        <v>68248.40000000001</v>
      </c>
      <c r="CH39" s="49">
        <f t="shared" si="10"/>
        <v>68997.6651</v>
      </c>
      <c r="CI39" s="53">
        <v>0</v>
      </c>
      <c r="CJ39" s="53">
        <v>0</v>
      </c>
      <c r="CK39" s="54">
        <v>0</v>
      </c>
      <c r="CL39" s="54">
        <v>0</v>
      </c>
      <c r="CM39" s="52">
        <v>0</v>
      </c>
      <c r="CN39" s="52">
        <v>0</v>
      </c>
      <c r="CO39" s="52">
        <v>0</v>
      </c>
      <c r="CP39" s="52">
        <v>0</v>
      </c>
      <c r="CQ39" s="52">
        <v>0</v>
      </c>
      <c r="CR39" s="52">
        <v>0</v>
      </c>
      <c r="CS39" s="54">
        <v>1030</v>
      </c>
      <c r="CT39" s="54">
        <v>1030</v>
      </c>
      <c r="CU39" s="54">
        <v>0</v>
      </c>
      <c r="CV39" s="49">
        <f t="shared" si="11"/>
        <v>1030</v>
      </c>
      <c r="CW39" s="49">
        <f t="shared" si="12"/>
        <v>1030</v>
      </c>
    </row>
    <row r="40" spans="2:101" s="25" customFormat="1" ht="18.75" customHeight="1">
      <c r="B40" s="19">
        <v>32</v>
      </c>
      <c r="C40" s="24" t="s">
        <v>77</v>
      </c>
      <c r="D40" s="48">
        <v>8945.6129</v>
      </c>
      <c r="E40" s="48">
        <v>8269.597</v>
      </c>
      <c r="F40" s="49">
        <f t="shared" si="0"/>
        <v>54478.799999999996</v>
      </c>
      <c r="G40" s="49">
        <f t="shared" si="1"/>
        <v>54612.030699999996</v>
      </c>
      <c r="H40" s="49">
        <f t="shared" si="13"/>
        <v>100.24455512970182</v>
      </c>
      <c r="I40" s="49">
        <f t="shared" si="2"/>
        <v>-54478.799999999996</v>
      </c>
      <c r="J40" s="49">
        <f t="shared" si="23"/>
        <v>-54612.030699999996</v>
      </c>
      <c r="K40" s="53"/>
      <c r="L40" s="53"/>
      <c r="M40" s="49">
        <f t="shared" si="4"/>
        <v>13256.7</v>
      </c>
      <c r="N40" s="49">
        <f t="shared" si="22"/>
        <v>13389.930699999999</v>
      </c>
      <c r="O40" s="49">
        <f t="shared" si="14"/>
        <v>101.00500652500244</v>
      </c>
      <c r="P40" s="48">
        <f t="shared" si="5"/>
        <v>6610</v>
      </c>
      <c r="Q40" s="49">
        <f t="shared" si="6"/>
        <v>6619.7197</v>
      </c>
      <c r="R40" s="49">
        <f t="shared" si="15"/>
        <v>100.14704538577912</v>
      </c>
      <c r="S40" s="54">
        <v>315</v>
      </c>
      <c r="T40" s="54">
        <v>323.7197</v>
      </c>
      <c r="U40" s="48">
        <f t="shared" si="16"/>
        <v>102.76815873015872</v>
      </c>
      <c r="V40" s="54">
        <v>5230</v>
      </c>
      <c r="W40" s="54">
        <v>5243.338</v>
      </c>
      <c r="X40" s="48">
        <f t="shared" si="17"/>
        <v>100.25502868068834</v>
      </c>
      <c r="Y40" s="54">
        <v>6295</v>
      </c>
      <c r="Z40" s="54">
        <v>6296</v>
      </c>
      <c r="AA40" s="48">
        <f t="shared" si="18"/>
        <v>100.01588562351071</v>
      </c>
      <c r="AB40" s="54">
        <v>256</v>
      </c>
      <c r="AC40" s="54">
        <v>279.5</v>
      </c>
      <c r="AD40" s="48">
        <f t="shared" si="19"/>
        <v>109.1796875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/>
      <c r="AL40" s="48">
        <v>0</v>
      </c>
      <c r="AM40" s="54">
        <v>41222.1</v>
      </c>
      <c r="AN40" s="54">
        <v>41222.1</v>
      </c>
      <c r="AO40" s="48">
        <v>40387.3</v>
      </c>
      <c r="AP40" s="54">
        <f t="shared" si="20"/>
        <v>40387.3</v>
      </c>
      <c r="AQ40" s="48">
        <v>834.8</v>
      </c>
      <c r="AR40" s="54">
        <v>0</v>
      </c>
      <c r="AS40" s="54">
        <v>0</v>
      </c>
      <c r="AT40" s="48">
        <v>0</v>
      </c>
      <c r="AU40" s="48"/>
      <c r="AV40" s="48"/>
      <c r="AW40" s="48"/>
      <c r="AX40" s="50"/>
      <c r="AY40" s="50"/>
      <c r="AZ40" s="53"/>
      <c r="BA40" s="53"/>
      <c r="BB40" s="53"/>
      <c r="BC40" s="49">
        <f t="shared" si="7"/>
        <v>1157.5</v>
      </c>
      <c r="BD40" s="49">
        <f t="shared" si="8"/>
        <v>1222.708</v>
      </c>
      <c r="BE40" s="49">
        <f t="shared" si="21"/>
        <v>105.63352051835855</v>
      </c>
      <c r="BF40" s="51">
        <v>907.5</v>
      </c>
      <c r="BG40" s="54">
        <v>909.308</v>
      </c>
      <c r="BH40" s="52">
        <v>0</v>
      </c>
      <c r="BI40" s="54">
        <v>0</v>
      </c>
      <c r="BJ40" s="52">
        <v>0</v>
      </c>
      <c r="BK40" s="52">
        <v>0</v>
      </c>
      <c r="BL40" s="51">
        <v>250</v>
      </c>
      <c r="BM40" s="54">
        <v>313.4</v>
      </c>
      <c r="BN40" s="52">
        <v>0</v>
      </c>
      <c r="BO40" s="52">
        <v>0</v>
      </c>
      <c r="BP40" s="52">
        <v>0</v>
      </c>
      <c r="BQ40" s="54">
        <v>0</v>
      </c>
      <c r="BR40" s="54">
        <v>0</v>
      </c>
      <c r="BS40" s="54">
        <v>0</v>
      </c>
      <c r="BT40" s="54">
        <v>3.2</v>
      </c>
      <c r="BU40" s="54">
        <v>0</v>
      </c>
      <c r="BV40" s="54">
        <v>0</v>
      </c>
      <c r="BW40" s="54">
        <v>0</v>
      </c>
      <c r="BX40" s="51">
        <v>0</v>
      </c>
      <c r="BY40" s="54">
        <v>24.665</v>
      </c>
      <c r="BZ40" s="51">
        <v>0</v>
      </c>
      <c r="CA40" s="54">
        <v>0</v>
      </c>
      <c r="CB40" s="52">
        <v>0</v>
      </c>
      <c r="CC40" s="52">
        <v>0</v>
      </c>
      <c r="CD40" s="54">
        <v>0</v>
      </c>
      <c r="CE40" s="54">
        <v>0</v>
      </c>
      <c r="CF40" s="54">
        <v>0</v>
      </c>
      <c r="CG40" s="49">
        <f t="shared" si="9"/>
        <v>54478.799999999996</v>
      </c>
      <c r="CH40" s="49">
        <f t="shared" si="10"/>
        <v>54612.030699999996</v>
      </c>
      <c r="CI40" s="53">
        <v>0</v>
      </c>
      <c r="CJ40" s="53">
        <v>0</v>
      </c>
      <c r="CK40" s="54">
        <v>0</v>
      </c>
      <c r="CL40" s="54">
        <v>0</v>
      </c>
      <c r="CM40" s="52">
        <v>0</v>
      </c>
      <c r="CN40" s="52">
        <v>0</v>
      </c>
      <c r="CO40" s="52">
        <v>0</v>
      </c>
      <c r="CP40" s="52">
        <v>0</v>
      </c>
      <c r="CQ40" s="52">
        <v>0</v>
      </c>
      <c r="CR40" s="52">
        <v>0</v>
      </c>
      <c r="CS40" s="54">
        <v>0</v>
      </c>
      <c r="CT40" s="54">
        <v>0</v>
      </c>
      <c r="CU40" s="54">
        <v>0</v>
      </c>
      <c r="CV40" s="49">
        <f t="shared" si="11"/>
        <v>0</v>
      </c>
      <c r="CW40" s="49">
        <f t="shared" si="12"/>
        <v>0</v>
      </c>
    </row>
    <row r="41" spans="2:101" s="25" customFormat="1" ht="18.75" customHeight="1">
      <c r="B41" s="19">
        <v>33</v>
      </c>
      <c r="C41" s="24" t="s">
        <v>78</v>
      </c>
      <c r="D41" s="48">
        <v>4410.1906</v>
      </c>
      <c r="E41" s="48">
        <v>14014.586</v>
      </c>
      <c r="F41" s="49">
        <f aca="true" t="shared" si="24" ref="F41:F72">CG41+CV41-CS41</f>
        <v>46057.799999999996</v>
      </c>
      <c r="G41" s="49">
        <f aca="true" t="shared" si="25" ref="G41:G72">CH41+CW41-CT41</f>
        <v>47868.923</v>
      </c>
      <c r="H41" s="49">
        <f t="shared" si="13"/>
        <v>103.93228291407755</v>
      </c>
      <c r="I41" s="49">
        <f aca="true" t="shared" si="26" ref="I41:I72">K41-F41</f>
        <v>-46057.799999999996</v>
      </c>
      <c r="J41" s="49">
        <f t="shared" si="23"/>
        <v>-47868.923</v>
      </c>
      <c r="K41" s="53"/>
      <c r="L41" s="53"/>
      <c r="M41" s="49">
        <f aca="true" t="shared" si="27" ref="M41:M72">S41+V41+Y41+AB41+AE41+AH41+AZ41+BF41+BH41+BJ41+BL41+BN41+BR41+BT41+BX41+BZ41+CD41</f>
        <v>6460.2</v>
      </c>
      <c r="N41" s="49">
        <f t="shared" si="22"/>
        <v>8270.123000000001</v>
      </c>
      <c r="O41" s="49">
        <f t="shared" si="14"/>
        <v>128.01651651651653</v>
      </c>
      <c r="P41" s="48">
        <f aca="true" t="shared" si="28" ref="P41:P72">S41+Y41</f>
        <v>3300</v>
      </c>
      <c r="Q41" s="49">
        <f aca="true" t="shared" si="29" ref="Q41:Q72">T41+Z41</f>
        <v>4831.062000000001</v>
      </c>
      <c r="R41" s="49">
        <f t="shared" si="15"/>
        <v>146.3958181818182</v>
      </c>
      <c r="S41" s="54">
        <v>300</v>
      </c>
      <c r="T41" s="54">
        <v>148.136</v>
      </c>
      <c r="U41" s="48">
        <f t="shared" si="16"/>
        <v>49.37866666666667</v>
      </c>
      <c r="V41" s="54">
        <v>2801.2</v>
      </c>
      <c r="W41" s="54">
        <v>3084.95</v>
      </c>
      <c r="X41" s="48">
        <f t="shared" si="17"/>
        <v>110.12958731972012</v>
      </c>
      <c r="Y41" s="54">
        <v>3000</v>
      </c>
      <c r="Z41" s="54">
        <v>4682.926</v>
      </c>
      <c r="AA41" s="48">
        <f t="shared" si="18"/>
        <v>156.09753333333333</v>
      </c>
      <c r="AB41" s="54">
        <v>299</v>
      </c>
      <c r="AC41" s="54">
        <v>291.5</v>
      </c>
      <c r="AD41" s="48">
        <f t="shared" si="19"/>
        <v>97.49163879598662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/>
      <c r="AL41" s="48">
        <v>0</v>
      </c>
      <c r="AM41" s="54">
        <v>39597.6</v>
      </c>
      <c r="AN41" s="54">
        <v>39598.8</v>
      </c>
      <c r="AO41" s="48">
        <v>39397.9</v>
      </c>
      <c r="AP41" s="54">
        <f t="shared" si="20"/>
        <v>39397.9</v>
      </c>
      <c r="AQ41" s="48">
        <v>200.9</v>
      </c>
      <c r="AR41" s="54">
        <v>0</v>
      </c>
      <c r="AS41" s="54">
        <v>0</v>
      </c>
      <c r="AT41" s="48">
        <v>0</v>
      </c>
      <c r="AU41" s="48"/>
      <c r="AV41" s="48"/>
      <c r="AW41" s="48"/>
      <c r="AX41" s="50"/>
      <c r="AY41" s="50"/>
      <c r="AZ41" s="53"/>
      <c r="BA41" s="53"/>
      <c r="BB41" s="53"/>
      <c r="BC41" s="49">
        <f aca="true" t="shared" si="30" ref="BC41:BC72">BF41+BH41+BJ41+BL41</f>
        <v>60</v>
      </c>
      <c r="BD41" s="49">
        <f aca="true" t="shared" si="31" ref="BD41:BD72">BG41+BI41+BK41+BM41</f>
        <v>62.611</v>
      </c>
      <c r="BE41" s="49">
        <f t="shared" si="21"/>
        <v>104.35166666666666</v>
      </c>
      <c r="BF41" s="51">
        <v>60</v>
      </c>
      <c r="BG41" s="54">
        <v>62.611</v>
      </c>
      <c r="BH41" s="52">
        <v>0</v>
      </c>
      <c r="BI41" s="54">
        <v>0</v>
      </c>
      <c r="BJ41" s="52">
        <v>0</v>
      </c>
      <c r="BK41" s="52">
        <v>0</v>
      </c>
      <c r="BL41" s="51">
        <v>0</v>
      </c>
      <c r="BM41" s="54">
        <v>0</v>
      </c>
      <c r="BN41" s="52">
        <v>0</v>
      </c>
      <c r="BO41" s="52">
        <v>0</v>
      </c>
      <c r="BP41" s="52">
        <v>0</v>
      </c>
      <c r="BQ41" s="54">
        <v>0</v>
      </c>
      <c r="BR41" s="54">
        <v>0</v>
      </c>
      <c r="BS41" s="54">
        <v>0</v>
      </c>
      <c r="BT41" s="54">
        <v>0</v>
      </c>
      <c r="BU41" s="54">
        <v>0</v>
      </c>
      <c r="BV41" s="54">
        <v>0</v>
      </c>
      <c r="BW41" s="54">
        <v>0</v>
      </c>
      <c r="BX41" s="51">
        <v>0</v>
      </c>
      <c r="BY41" s="54">
        <v>0</v>
      </c>
      <c r="BZ41" s="51">
        <v>0</v>
      </c>
      <c r="CA41" s="54">
        <v>0</v>
      </c>
      <c r="CB41" s="52">
        <v>0</v>
      </c>
      <c r="CC41" s="52">
        <v>0</v>
      </c>
      <c r="CD41" s="54">
        <v>0</v>
      </c>
      <c r="CE41" s="54">
        <v>0</v>
      </c>
      <c r="CF41" s="54">
        <v>0</v>
      </c>
      <c r="CG41" s="49">
        <f aca="true" t="shared" si="32" ref="CG41:CG72">S41+V41+Y41+AB41+AE41+AH41+AK41+AM41+AR41+AW41+AZ41+BF41+BH41+BJ41+BL41+BN41+BP41+BR41+BT41+BX41+BZ41+CB41+CD41</f>
        <v>46057.799999999996</v>
      </c>
      <c r="CH41" s="49">
        <f aca="true" t="shared" si="33" ref="CH41:CH72">T41+W41+Z41+AC41+AF41+AJ41+AL41+AN41+AS41+AY41+BB41+BG41+BI41+BK41+BM41+BO41+BQ41+BS41+BU41+BY41+CA41+CC41+CE41</f>
        <v>47868.923</v>
      </c>
      <c r="CI41" s="53">
        <v>0</v>
      </c>
      <c r="CJ41" s="53">
        <v>0</v>
      </c>
      <c r="CK41" s="54">
        <v>0</v>
      </c>
      <c r="CL41" s="54">
        <v>0</v>
      </c>
      <c r="CM41" s="52">
        <v>0</v>
      </c>
      <c r="CN41" s="52">
        <v>0</v>
      </c>
      <c r="CO41" s="52">
        <v>0</v>
      </c>
      <c r="CP41" s="52">
        <v>0</v>
      </c>
      <c r="CQ41" s="52">
        <v>0</v>
      </c>
      <c r="CR41" s="52">
        <v>0</v>
      </c>
      <c r="CS41" s="54">
        <v>0</v>
      </c>
      <c r="CT41" s="54">
        <v>0</v>
      </c>
      <c r="CU41" s="54">
        <v>0</v>
      </c>
      <c r="CV41" s="49">
        <f aca="true" t="shared" si="34" ref="CV41:CV72">CI41+CK41+CM41+CO41+CQ41+CS41</f>
        <v>0</v>
      </c>
      <c r="CW41" s="49">
        <f aca="true" t="shared" si="35" ref="CW41:CW72">CJ41+CL41+CN41+CP41+CR41+CT41+CU41</f>
        <v>0</v>
      </c>
    </row>
    <row r="42" spans="2:101" s="25" customFormat="1" ht="18.75" customHeight="1">
      <c r="B42" s="19">
        <v>34</v>
      </c>
      <c r="C42" s="24" t="s">
        <v>79</v>
      </c>
      <c r="D42" s="48">
        <v>7934.2433</v>
      </c>
      <c r="E42" s="48">
        <v>5030.942</v>
      </c>
      <c r="F42" s="49">
        <f t="shared" si="24"/>
        <v>15859.5</v>
      </c>
      <c r="G42" s="49">
        <f t="shared" si="25"/>
        <v>16140.873</v>
      </c>
      <c r="H42" s="49">
        <f t="shared" si="13"/>
        <v>101.77416059774897</v>
      </c>
      <c r="I42" s="49">
        <f t="shared" si="26"/>
        <v>-15859.5</v>
      </c>
      <c r="J42" s="49">
        <f t="shared" si="23"/>
        <v>-16140.873</v>
      </c>
      <c r="K42" s="53"/>
      <c r="L42" s="53"/>
      <c r="M42" s="49">
        <f t="shared" si="27"/>
        <v>4111.8</v>
      </c>
      <c r="N42" s="49">
        <f t="shared" si="22"/>
        <v>4223.572999999999</v>
      </c>
      <c r="O42" s="49">
        <f t="shared" si="14"/>
        <v>102.71834719587527</v>
      </c>
      <c r="P42" s="48">
        <f t="shared" si="28"/>
        <v>841.5</v>
      </c>
      <c r="Q42" s="49">
        <f t="shared" si="29"/>
        <v>919.7330000000001</v>
      </c>
      <c r="R42" s="49">
        <f t="shared" si="15"/>
        <v>109.29685086155676</v>
      </c>
      <c r="S42" s="54">
        <v>31.5</v>
      </c>
      <c r="T42" s="54">
        <v>109.706</v>
      </c>
      <c r="U42" s="48">
        <f t="shared" si="16"/>
        <v>348.2730158730159</v>
      </c>
      <c r="V42" s="54">
        <v>1264.5</v>
      </c>
      <c r="W42" s="54">
        <v>1265.307</v>
      </c>
      <c r="X42" s="48">
        <f t="shared" si="17"/>
        <v>100.06381969157769</v>
      </c>
      <c r="Y42" s="54">
        <v>810</v>
      </c>
      <c r="Z42" s="54">
        <v>810.027</v>
      </c>
      <c r="AA42" s="48">
        <f t="shared" si="18"/>
        <v>100.00333333333333</v>
      </c>
      <c r="AB42" s="54">
        <v>42</v>
      </c>
      <c r="AC42" s="54">
        <v>42.1</v>
      </c>
      <c r="AD42" s="48">
        <f t="shared" si="19"/>
        <v>100.23809523809524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/>
      <c r="AL42" s="48">
        <v>0</v>
      </c>
      <c r="AM42" s="54">
        <v>11747.7</v>
      </c>
      <c r="AN42" s="54">
        <v>11917.3</v>
      </c>
      <c r="AO42" s="48">
        <v>11747.7</v>
      </c>
      <c r="AP42" s="54">
        <f t="shared" si="20"/>
        <v>11747.7</v>
      </c>
      <c r="AQ42" s="48">
        <v>169.6</v>
      </c>
      <c r="AR42" s="54">
        <v>0</v>
      </c>
      <c r="AS42" s="54">
        <v>0</v>
      </c>
      <c r="AT42" s="48">
        <v>0</v>
      </c>
      <c r="AU42" s="48"/>
      <c r="AV42" s="48"/>
      <c r="AW42" s="48"/>
      <c r="AX42" s="50"/>
      <c r="AY42" s="50"/>
      <c r="AZ42" s="53"/>
      <c r="BA42" s="53"/>
      <c r="BB42" s="53"/>
      <c r="BC42" s="49">
        <f t="shared" si="30"/>
        <v>1785.8</v>
      </c>
      <c r="BD42" s="49">
        <f t="shared" si="31"/>
        <v>1818.483</v>
      </c>
      <c r="BE42" s="49">
        <f t="shared" si="21"/>
        <v>101.8301601523127</v>
      </c>
      <c r="BF42" s="51">
        <v>1785.8</v>
      </c>
      <c r="BG42" s="54">
        <v>1818.483</v>
      </c>
      <c r="BH42" s="52">
        <v>0</v>
      </c>
      <c r="BI42" s="54">
        <v>0</v>
      </c>
      <c r="BJ42" s="52">
        <v>0</v>
      </c>
      <c r="BK42" s="52">
        <v>0</v>
      </c>
      <c r="BL42" s="51">
        <v>0</v>
      </c>
      <c r="BM42" s="54">
        <v>0</v>
      </c>
      <c r="BN42" s="52">
        <v>0</v>
      </c>
      <c r="BO42" s="52">
        <v>0</v>
      </c>
      <c r="BP42" s="52">
        <v>0</v>
      </c>
      <c r="BQ42" s="54">
        <v>0</v>
      </c>
      <c r="BR42" s="54">
        <v>0</v>
      </c>
      <c r="BS42" s="54">
        <v>0</v>
      </c>
      <c r="BT42" s="54">
        <v>178</v>
      </c>
      <c r="BU42" s="54">
        <v>177.95</v>
      </c>
      <c r="BV42" s="54">
        <v>178</v>
      </c>
      <c r="BW42" s="54">
        <v>177.95</v>
      </c>
      <c r="BX42" s="51">
        <v>0</v>
      </c>
      <c r="BY42" s="54">
        <v>0</v>
      </c>
      <c r="BZ42" s="51">
        <v>0</v>
      </c>
      <c r="CA42" s="54">
        <v>0</v>
      </c>
      <c r="CB42" s="52">
        <v>0</v>
      </c>
      <c r="CC42" s="52">
        <v>0</v>
      </c>
      <c r="CD42" s="54">
        <v>0</v>
      </c>
      <c r="CE42" s="54">
        <v>0</v>
      </c>
      <c r="CF42" s="54">
        <v>0</v>
      </c>
      <c r="CG42" s="49">
        <f t="shared" si="32"/>
        <v>15859.5</v>
      </c>
      <c r="CH42" s="49">
        <f t="shared" si="33"/>
        <v>16140.873</v>
      </c>
      <c r="CI42" s="53">
        <v>0</v>
      </c>
      <c r="CJ42" s="53">
        <v>0</v>
      </c>
      <c r="CK42" s="54">
        <v>0</v>
      </c>
      <c r="CL42" s="54">
        <v>0</v>
      </c>
      <c r="CM42" s="52">
        <v>0</v>
      </c>
      <c r="CN42" s="52">
        <v>0</v>
      </c>
      <c r="CO42" s="52">
        <v>0</v>
      </c>
      <c r="CP42" s="52">
        <v>0</v>
      </c>
      <c r="CQ42" s="52">
        <v>0</v>
      </c>
      <c r="CR42" s="52">
        <v>0</v>
      </c>
      <c r="CS42" s="54">
        <v>0</v>
      </c>
      <c r="CT42" s="54">
        <v>0</v>
      </c>
      <c r="CU42" s="54">
        <v>0</v>
      </c>
      <c r="CV42" s="49">
        <f t="shared" si="34"/>
        <v>0</v>
      </c>
      <c r="CW42" s="49">
        <f t="shared" si="35"/>
        <v>0</v>
      </c>
    </row>
    <row r="43" spans="2:101" s="25" customFormat="1" ht="18.75" customHeight="1">
      <c r="B43" s="19">
        <v>35</v>
      </c>
      <c r="C43" s="24" t="s">
        <v>80</v>
      </c>
      <c r="D43" s="48">
        <v>4802.2683</v>
      </c>
      <c r="E43" s="48">
        <v>6659.402</v>
      </c>
      <c r="F43" s="49">
        <f t="shared" si="24"/>
        <v>59633.85</v>
      </c>
      <c r="G43" s="49">
        <f t="shared" si="25"/>
        <v>60676.37</v>
      </c>
      <c r="H43" s="49">
        <f t="shared" si="13"/>
        <v>101.74820173441763</v>
      </c>
      <c r="I43" s="49">
        <f t="shared" si="26"/>
        <v>-59633.85</v>
      </c>
      <c r="J43" s="49">
        <f t="shared" si="23"/>
        <v>-60676.37</v>
      </c>
      <c r="K43" s="53"/>
      <c r="L43" s="53"/>
      <c r="M43" s="49">
        <f t="shared" si="27"/>
        <v>16298.45</v>
      </c>
      <c r="N43" s="49">
        <f t="shared" si="22"/>
        <v>17339.57</v>
      </c>
      <c r="O43" s="49">
        <f t="shared" si="14"/>
        <v>106.38784669707854</v>
      </c>
      <c r="P43" s="48">
        <f t="shared" si="28"/>
        <v>7418.5</v>
      </c>
      <c r="Q43" s="49">
        <f t="shared" si="29"/>
        <v>8071.136</v>
      </c>
      <c r="R43" s="49">
        <f t="shared" si="15"/>
        <v>108.79741187571612</v>
      </c>
      <c r="S43" s="54">
        <v>2418.5</v>
      </c>
      <c r="T43" s="54">
        <v>2444.181</v>
      </c>
      <c r="U43" s="48">
        <f t="shared" si="16"/>
        <v>101.061856522638</v>
      </c>
      <c r="V43" s="54">
        <v>5237</v>
      </c>
      <c r="W43" s="54">
        <v>5265.824</v>
      </c>
      <c r="X43" s="48">
        <f t="shared" si="17"/>
        <v>100.55039144548405</v>
      </c>
      <c r="Y43" s="54">
        <v>5000</v>
      </c>
      <c r="Z43" s="54">
        <v>5626.955</v>
      </c>
      <c r="AA43" s="48">
        <f t="shared" si="18"/>
        <v>112.5391</v>
      </c>
      <c r="AB43" s="54">
        <v>485</v>
      </c>
      <c r="AC43" s="54">
        <v>615.5</v>
      </c>
      <c r="AD43" s="48">
        <f t="shared" si="19"/>
        <v>126.90721649484536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/>
      <c r="AL43" s="48">
        <v>0</v>
      </c>
      <c r="AM43" s="54">
        <v>43335.4</v>
      </c>
      <c r="AN43" s="54">
        <v>43336.8</v>
      </c>
      <c r="AO43" s="48">
        <v>42595.8</v>
      </c>
      <c r="AP43" s="54">
        <f t="shared" si="20"/>
        <v>42595.8</v>
      </c>
      <c r="AQ43" s="48">
        <v>741</v>
      </c>
      <c r="AR43" s="54">
        <v>0</v>
      </c>
      <c r="AS43" s="54">
        <v>0</v>
      </c>
      <c r="AT43" s="48">
        <v>0</v>
      </c>
      <c r="AU43" s="48"/>
      <c r="AV43" s="48"/>
      <c r="AW43" s="48"/>
      <c r="AX43" s="50"/>
      <c r="AY43" s="50"/>
      <c r="AZ43" s="53"/>
      <c r="BA43" s="53"/>
      <c r="BB43" s="53"/>
      <c r="BC43" s="49">
        <f t="shared" si="30"/>
        <v>907</v>
      </c>
      <c r="BD43" s="49">
        <f t="shared" si="31"/>
        <v>907.5</v>
      </c>
      <c r="BE43" s="49">
        <f t="shared" si="21"/>
        <v>100.05512679162072</v>
      </c>
      <c r="BF43" s="51">
        <v>907</v>
      </c>
      <c r="BG43" s="54">
        <v>907.5</v>
      </c>
      <c r="BH43" s="52">
        <v>0</v>
      </c>
      <c r="BI43" s="54">
        <v>0</v>
      </c>
      <c r="BJ43" s="52">
        <v>0</v>
      </c>
      <c r="BK43" s="52">
        <v>0</v>
      </c>
      <c r="BL43" s="51">
        <v>0</v>
      </c>
      <c r="BM43" s="54">
        <v>0</v>
      </c>
      <c r="BN43" s="52">
        <v>0</v>
      </c>
      <c r="BO43" s="52">
        <v>0</v>
      </c>
      <c r="BP43" s="52">
        <v>0</v>
      </c>
      <c r="BQ43" s="54">
        <v>0</v>
      </c>
      <c r="BR43" s="54">
        <v>0</v>
      </c>
      <c r="BS43" s="54">
        <v>0</v>
      </c>
      <c r="BT43" s="54">
        <v>1850</v>
      </c>
      <c r="BU43" s="54">
        <v>2045</v>
      </c>
      <c r="BV43" s="54">
        <v>1750</v>
      </c>
      <c r="BW43" s="54">
        <v>1936</v>
      </c>
      <c r="BX43" s="51">
        <v>400.95</v>
      </c>
      <c r="BY43" s="54">
        <v>434.61</v>
      </c>
      <c r="BZ43" s="51">
        <v>0</v>
      </c>
      <c r="CA43" s="54">
        <v>0</v>
      </c>
      <c r="CB43" s="52">
        <v>0</v>
      </c>
      <c r="CC43" s="52">
        <v>0</v>
      </c>
      <c r="CD43" s="54">
        <v>0</v>
      </c>
      <c r="CE43" s="54">
        <v>0</v>
      </c>
      <c r="CF43" s="54">
        <v>0</v>
      </c>
      <c r="CG43" s="49">
        <f t="shared" si="32"/>
        <v>59633.85</v>
      </c>
      <c r="CH43" s="49">
        <f t="shared" si="33"/>
        <v>60676.37</v>
      </c>
      <c r="CI43" s="53">
        <v>0</v>
      </c>
      <c r="CJ43" s="53">
        <v>0</v>
      </c>
      <c r="CK43" s="54">
        <v>0</v>
      </c>
      <c r="CL43" s="54">
        <v>0</v>
      </c>
      <c r="CM43" s="52">
        <v>0</v>
      </c>
      <c r="CN43" s="52">
        <v>0</v>
      </c>
      <c r="CO43" s="52">
        <v>0</v>
      </c>
      <c r="CP43" s="52">
        <v>0</v>
      </c>
      <c r="CQ43" s="52">
        <v>0</v>
      </c>
      <c r="CR43" s="52">
        <v>0</v>
      </c>
      <c r="CS43" s="54">
        <v>0</v>
      </c>
      <c r="CT43" s="54">
        <v>0</v>
      </c>
      <c r="CU43" s="54">
        <v>0</v>
      </c>
      <c r="CV43" s="49">
        <f t="shared" si="34"/>
        <v>0</v>
      </c>
      <c r="CW43" s="49">
        <f t="shared" si="35"/>
        <v>0</v>
      </c>
    </row>
    <row r="44" spans="2:101" s="25" customFormat="1" ht="18.75" customHeight="1">
      <c r="B44" s="19">
        <v>36</v>
      </c>
      <c r="C44" s="24" t="s">
        <v>81</v>
      </c>
      <c r="D44" s="48">
        <v>6275.6627</v>
      </c>
      <c r="E44" s="48">
        <v>1570.96</v>
      </c>
      <c r="F44" s="49">
        <f t="shared" si="24"/>
        <v>26467.2</v>
      </c>
      <c r="G44" s="49">
        <f t="shared" si="25"/>
        <v>27483.923000000003</v>
      </c>
      <c r="H44" s="49">
        <f t="shared" si="13"/>
        <v>103.84144526054891</v>
      </c>
      <c r="I44" s="49">
        <f t="shared" si="26"/>
        <v>-26467.2</v>
      </c>
      <c r="J44" s="49">
        <f t="shared" si="23"/>
        <v>-27483.923000000003</v>
      </c>
      <c r="K44" s="53"/>
      <c r="L44" s="53"/>
      <c r="M44" s="49">
        <f t="shared" si="27"/>
        <v>4128.5</v>
      </c>
      <c r="N44" s="49">
        <f t="shared" si="22"/>
        <v>5145.223</v>
      </c>
      <c r="O44" s="49">
        <f t="shared" si="14"/>
        <v>124.62693472205402</v>
      </c>
      <c r="P44" s="48">
        <f t="shared" si="28"/>
        <v>1110</v>
      </c>
      <c r="Q44" s="49">
        <f t="shared" si="29"/>
        <v>1890.1709999999998</v>
      </c>
      <c r="R44" s="49">
        <f t="shared" si="15"/>
        <v>170.28567567567566</v>
      </c>
      <c r="S44" s="54">
        <v>60</v>
      </c>
      <c r="T44" s="54">
        <v>79.436</v>
      </c>
      <c r="U44" s="48">
        <f t="shared" si="16"/>
        <v>132.39333333333335</v>
      </c>
      <c r="V44" s="54">
        <v>2350</v>
      </c>
      <c r="W44" s="54">
        <v>2430.674</v>
      </c>
      <c r="X44" s="48">
        <f t="shared" si="17"/>
        <v>103.43293617021277</v>
      </c>
      <c r="Y44" s="54">
        <v>1050</v>
      </c>
      <c r="Z44" s="54">
        <v>1810.735</v>
      </c>
      <c r="AA44" s="48">
        <f t="shared" si="18"/>
        <v>172.45095238095237</v>
      </c>
      <c r="AB44" s="54">
        <v>127.5</v>
      </c>
      <c r="AC44" s="54">
        <v>127.5</v>
      </c>
      <c r="AD44" s="48">
        <f t="shared" si="19"/>
        <v>100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/>
      <c r="AL44" s="48">
        <v>0</v>
      </c>
      <c r="AM44" s="54">
        <v>22338.7</v>
      </c>
      <c r="AN44" s="54">
        <v>22338.7</v>
      </c>
      <c r="AO44" s="48">
        <v>22218.2</v>
      </c>
      <c r="AP44" s="54">
        <f t="shared" si="20"/>
        <v>22218.2</v>
      </c>
      <c r="AQ44" s="48">
        <v>120.5</v>
      </c>
      <c r="AR44" s="54">
        <v>0</v>
      </c>
      <c r="AS44" s="54">
        <v>0</v>
      </c>
      <c r="AT44" s="48">
        <v>0</v>
      </c>
      <c r="AU44" s="48"/>
      <c r="AV44" s="48"/>
      <c r="AW44" s="48"/>
      <c r="AX44" s="50"/>
      <c r="AY44" s="50"/>
      <c r="AZ44" s="53"/>
      <c r="BA44" s="53"/>
      <c r="BB44" s="53"/>
      <c r="BC44" s="49">
        <f t="shared" si="30"/>
        <v>241</v>
      </c>
      <c r="BD44" s="49">
        <f t="shared" si="31"/>
        <v>241.548</v>
      </c>
      <c r="BE44" s="49">
        <f t="shared" si="21"/>
        <v>100.22738589211619</v>
      </c>
      <c r="BF44" s="51">
        <v>241</v>
      </c>
      <c r="BG44" s="54">
        <v>241.548</v>
      </c>
      <c r="BH44" s="52">
        <v>0</v>
      </c>
      <c r="BI44" s="54">
        <v>0</v>
      </c>
      <c r="BJ44" s="52">
        <v>0</v>
      </c>
      <c r="BK44" s="52">
        <v>0</v>
      </c>
      <c r="BL44" s="51">
        <v>0</v>
      </c>
      <c r="BM44" s="54">
        <v>0</v>
      </c>
      <c r="BN44" s="52">
        <v>0</v>
      </c>
      <c r="BO44" s="52">
        <v>0</v>
      </c>
      <c r="BP44" s="52">
        <v>0</v>
      </c>
      <c r="BQ44" s="54">
        <v>0</v>
      </c>
      <c r="BR44" s="54">
        <v>0</v>
      </c>
      <c r="BS44" s="54">
        <v>0</v>
      </c>
      <c r="BT44" s="54">
        <v>300</v>
      </c>
      <c r="BU44" s="54">
        <v>323.75</v>
      </c>
      <c r="BV44" s="54">
        <v>300</v>
      </c>
      <c r="BW44" s="54">
        <v>300</v>
      </c>
      <c r="BX44" s="51">
        <v>0</v>
      </c>
      <c r="BY44" s="54">
        <v>0</v>
      </c>
      <c r="BZ44" s="51">
        <v>0</v>
      </c>
      <c r="CA44" s="54">
        <v>131.58</v>
      </c>
      <c r="CB44" s="52">
        <v>0</v>
      </c>
      <c r="CC44" s="52">
        <v>0</v>
      </c>
      <c r="CD44" s="54">
        <v>0</v>
      </c>
      <c r="CE44" s="54">
        <v>0</v>
      </c>
      <c r="CF44" s="54">
        <v>0</v>
      </c>
      <c r="CG44" s="49">
        <f t="shared" si="32"/>
        <v>26467.2</v>
      </c>
      <c r="CH44" s="49">
        <f t="shared" si="33"/>
        <v>27483.923000000003</v>
      </c>
      <c r="CI44" s="53">
        <v>0</v>
      </c>
      <c r="CJ44" s="53">
        <v>0</v>
      </c>
      <c r="CK44" s="54">
        <v>0</v>
      </c>
      <c r="CL44" s="54">
        <v>0</v>
      </c>
      <c r="CM44" s="52">
        <v>0</v>
      </c>
      <c r="CN44" s="52">
        <v>0</v>
      </c>
      <c r="CO44" s="52">
        <v>0</v>
      </c>
      <c r="CP44" s="52">
        <v>0</v>
      </c>
      <c r="CQ44" s="52">
        <v>0</v>
      </c>
      <c r="CR44" s="52">
        <v>0</v>
      </c>
      <c r="CS44" s="54">
        <v>0</v>
      </c>
      <c r="CT44" s="54">
        <v>0</v>
      </c>
      <c r="CU44" s="54">
        <v>0</v>
      </c>
      <c r="CV44" s="49">
        <f t="shared" si="34"/>
        <v>0</v>
      </c>
      <c r="CW44" s="49">
        <f t="shared" si="35"/>
        <v>0</v>
      </c>
    </row>
    <row r="45" spans="2:101" s="25" customFormat="1" ht="18.75" customHeight="1">
      <c r="B45" s="19">
        <v>37</v>
      </c>
      <c r="C45" s="24" t="s">
        <v>82</v>
      </c>
      <c r="D45" s="48">
        <v>5052.9115</v>
      </c>
      <c r="E45" s="48">
        <v>474.78</v>
      </c>
      <c r="F45" s="49">
        <f t="shared" si="24"/>
        <v>19947.800000000003</v>
      </c>
      <c r="G45" s="49">
        <f t="shared" si="25"/>
        <v>20148.196000000004</v>
      </c>
      <c r="H45" s="49">
        <f t="shared" si="13"/>
        <v>101.00460201124936</v>
      </c>
      <c r="I45" s="49">
        <f t="shared" si="26"/>
        <v>-19947.800000000003</v>
      </c>
      <c r="J45" s="49">
        <f t="shared" si="23"/>
        <v>-20148.196000000004</v>
      </c>
      <c r="K45" s="53"/>
      <c r="L45" s="53"/>
      <c r="M45" s="49">
        <f t="shared" si="27"/>
        <v>5730.1</v>
      </c>
      <c r="N45" s="49">
        <f t="shared" si="22"/>
        <v>5930.496</v>
      </c>
      <c r="O45" s="49">
        <f t="shared" si="14"/>
        <v>103.49725135686987</v>
      </c>
      <c r="P45" s="48">
        <f t="shared" si="28"/>
        <v>1629</v>
      </c>
      <c r="Q45" s="49">
        <f t="shared" si="29"/>
        <v>1760.636</v>
      </c>
      <c r="R45" s="49">
        <f t="shared" si="15"/>
        <v>108.08078575813383</v>
      </c>
      <c r="S45" s="54">
        <v>229</v>
      </c>
      <c r="T45" s="54">
        <v>0.136</v>
      </c>
      <c r="U45" s="48">
        <f t="shared" si="16"/>
        <v>0.05938864628820961</v>
      </c>
      <c r="V45" s="54">
        <v>4007.1</v>
      </c>
      <c r="W45" s="54">
        <v>4008</v>
      </c>
      <c r="X45" s="48">
        <f t="shared" si="17"/>
        <v>100.02246013326345</v>
      </c>
      <c r="Y45" s="54">
        <v>1400</v>
      </c>
      <c r="Z45" s="54">
        <v>1760.5</v>
      </c>
      <c r="AA45" s="48">
        <f t="shared" si="18"/>
        <v>125.75</v>
      </c>
      <c r="AB45" s="54">
        <v>94</v>
      </c>
      <c r="AC45" s="54">
        <v>94</v>
      </c>
      <c r="AD45" s="48">
        <f t="shared" si="19"/>
        <v>100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/>
      <c r="AL45" s="48">
        <v>0</v>
      </c>
      <c r="AM45" s="54">
        <v>14217.7</v>
      </c>
      <c r="AN45" s="54">
        <v>14217.7</v>
      </c>
      <c r="AO45" s="48">
        <v>14217.7</v>
      </c>
      <c r="AP45" s="54">
        <f t="shared" si="20"/>
        <v>14217.7</v>
      </c>
      <c r="AQ45" s="48"/>
      <c r="AR45" s="54">
        <v>0</v>
      </c>
      <c r="AS45" s="54">
        <v>0</v>
      </c>
      <c r="AT45" s="48">
        <v>0</v>
      </c>
      <c r="AU45" s="48"/>
      <c r="AV45" s="48"/>
      <c r="AW45" s="48"/>
      <c r="AX45" s="50"/>
      <c r="AY45" s="50"/>
      <c r="AZ45" s="53"/>
      <c r="BA45" s="53"/>
      <c r="BB45" s="53"/>
      <c r="BC45" s="49">
        <f t="shared" si="30"/>
        <v>0</v>
      </c>
      <c r="BD45" s="49">
        <f t="shared" si="31"/>
        <v>0</v>
      </c>
      <c r="BE45" s="49" t="e">
        <f t="shared" si="21"/>
        <v>#DIV/0!</v>
      </c>
      <c r="BF45" s="51">
        <v>0</v>
      </c>
      <c r="BG45" s="54">
        <v>0</v>
      </c>
      <c r="BH45" s="52">
        <v>0</v>
      </c>
      <c r="BI45" s="54">
        <v>0</v>
      </c>
      <c r="BJ45" s="52">
        <v>0</v>
      </c>
      <c r="BK45" s="52">
        <v>0</v>
      </c>
      <c r="BL45" s="51">
        <v>0</v>
      </c>
      <c r="BM45" s="54">
        <v>0</v>
      </c>
      <c r="BN45" s="52">
        <v>0</v>
      </c>
      <c r="BO45" s="52">
        <v>0</v>
      </c>
      <c r="BP45" s="52">
        <v>0</v>
      </c>
      <c r="BQ45" s="54">
        <v>0</v>
      </c>
      <c r="BR45" s="54">
        <v>0</v>
      </c>
      <c r="BS45" s="54">
        <v>0</v>
      </c>
      <c r="BT45" s="54">
        <v>0</v>
      </c>
      <c r="BU45" s="54">
        <v>0</v>
      </c>
      <c r="BV45" s="54">
        <v>0</v>
      </c>
      <c r="BW45" s="54">
        <v>0</v>
      </c>
      <c r="BX45" s="51">
        <v>0</v>
      </c>
      <c r="BY45" s="54">
        <v>0</v>
      </c>
      <c r="BZ45" s="51">
        <v>0</v>
      </c>
      <c r="CA45" s="54">
        <v>67.86</v>
      </c>
      <c r="CB45" s="52">
        <v>0</v>
      </c>
      <c r="CC45" s="52">
        <v>0</v>
      </c>
      <c r="CD45" s="54">
        <v>0</v>
      </c>
      <c r="CE45" s="54">
        <v>0</v>
      </c>
      <c r="CF45" s="54">
        <v>0</v>
      </c>
      <c r="CG45" s="49">
        <f t="shared" si="32"/>
        <v>19947.800000000003</v>
      </c>
      <c r="CH45" s="49">
        <f t="shared" si="33"/>
        <v>20148.196000000004</v>
      </c>
      <c r="CI45" s="53">
        <v>0</v>
      </c>
      <c r="CJ45" s="53">
        <v>0</v>
      </c>
      <c r="CK45" s="54">
        <v>0</v>
      </c>
      <c r="CL45" s="54">
        <v>0</v>
      </c>
      <c r="CM45" s="52">
        <v>0</v>
      </c>
      <c r="CN45" s="52">
        <v>0</v>
      </c>
      <c r="CO45" s="52">
        <v>0</v>
      </c>
      <c r="CP45" s="52">
        <v>0</v>
      </c>
      <c r="CQ45" s="52">
        <v>0</v>
      </c>
      <c r="CR45" s="52">
        <v>0</v>
      </c>
      <c r="CS45" s="54">
        <v>0</v>
      </c>
      <c r="CT45" s="54">
        <v>0</v>
      </c>
      <c r="CU45" s="54">
        <v>0</v>
      </c>
      <c r="CV45" s="49">
        <f t="shared" si="34"/>
        <v>0</v>
      </c>
      <c r="CW45" s="49">
        <f t="shared" si="35"/>
        <v>0</v>
      </c>
    </row>
    <row r="46" spans="2:101" s="25" customFormat="1" ht="18.75" customHeight="1">
      <c r="B46" s="19">
        <v>38</v>
      </c>
      <c r="C46" s="24" t="s">
        <v>83</v>
      </c>
      <c r="D46" s="48">
        <v>701.9183</v>
      </c>
      <c r="E46" s="48">
        <v>954.583</v>
      </c>
      <c r="F46" s="49">
        <f t="shared" si="24"/>
        <v>29036.5</v>
      </c>
      <c r="G46" s="49">
        <f t="shared" si="25"/>
        <v>27944.696</v>
      </c>
      <c r="H46" s="49">
        <f t="shared" si="13"/>
        <v>96.23989117145662</v>
      </c>
      <c r="I46" s="49">
        <f t="shared" si="26"/>
        <v>-29036.5</v>
      </c>
      <c r="J46" s="49">
        <f t="shared" si="23"/>
        <v>-27944.696</v>
      </c>
      <c r="K46" s="53"/>
      <c r="L46" s="53"/>
      <c r="M46" s="49">
        <f t="shared" si="27"/>
        <v>7214</v>
      </c>
      <c r="N46" s="49">
        <f t="shared" si="22"/>
        <v>6136.496000000001</v>
      </c>
      <c r="O46" s="49">
        <f t="shared" si="14"/>
        <v>85.06370945383978</v>
      </c>
      <c r="P46" s="48">
        <f t="shared" si="28"/>
        <v>3290</v>
      </c>
      <c r="Q46" s="49">
        <f t="shared" si="29"/>
        <v>2960.529</v>
      </c>
      <c r="R46" s="49">
        <f t="shared" si="15"/>
        <v>89.9856838905775</v>
      </c>
      <c r="S46" s="54">
        <v>380</v>
      </c>
      <c r="T46" s="54">
        <v>325.422</v>
      </c>
      <c r="U46" s="48">
        <f t="shared" si="16"/>
        <v>85.63736842105264</v>
      </c>
      <c r="V46" s="54">
        <v>3500</v>
      </c>
      <c r="W46" s="54">
        <v>2850.367</v>
      </c>
      <c r="X46" s="48">
        <f t="shared" si="17"/>
        <v>81.43905714285715</v>
      </c>
      <c r="Y46" s="54">
        <v>2910</v>
      </c>
      <c r="Z46" s="54">
        <v>2635.107</v>
      </c>
      <c r="AA46" s="48">
        <f t="shared" si="18"/>
        <v>90.55350515463917</v>
      </c>
      <c r="AB46" s="54">
        <v>245</v>
      </c>
      <c r="AC46" s="54">
        <v>97</v>
      </c>
      <c r="AD46" s="48">
        <f t="shared" si="19"/>
        <v>39.59183673469388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/>
      <c r="AL46" s="48">
        <v>0</v>
      </c>
      <c r="AM46" s="54">
        <v>21822.5</v>
      </c>
      <c r="AN46" s="54">
        <v>21823.2</v>
      </c>
      <c r="AO46" s="48">
        <v>21568.8</v>
      </c>
      <c r="AP46" s="54">
        <f t="shared" si="20"/>
        <v>21568.8</v>
      </c>
      <c r="AQ46" s="48">
        <v>254.4</v>
      </c>
      <c r="AR46" s="54">
        <v>0</v>
      </c>
      <c r="AS46" s="54">
        <v>0</v>
      </c>
      <c r="AT46" s="48">
        <v>0</v>
      </c>
      <c r="AU46" s="48"/>
      <c r="AV46" s="48"/>
      <c r="AW46" s="48"/>
      <c r="AX46" s="50"/>
      <c r="AY46" s="50"/>
      <c r="AZ46" s="53"/>
      <c r="BA46" s="53"/>
      <c r="BB46" s="53"/>
      <c r="BC46" s="49">
        <f t="shared" si="30"/>
        <v>179</v>
      </c>
      <c r="BD46" s="49">
        <f t="shared" si="31"/>
        <v>213.5</v>
      </c>
      <c r="BE46" s="49">
        <f t="shared" si="21"/>
        <v>119.27374301675977</v>
      </c>
      <c r="BF46" s="51">
        <v>85</v>
      </c>
      <c r="BG46" s="54">
        <v>53.5</v>
      </c>
      <c r="BH46" s="52">
        <v>0</v>
      </c>
      <c r="BI46" s="54">
        <v>0</v>
      </c>
      <c r="BJ46" s="52">
        <v>0</v>
      </c>
      <c r="BK46" s="52">
        <v>0</v>
      </c>
      <c r="BL46" s="51">
        <v>94</v>
      </c>
      <c r="BM46" s="54">
        <v>160</v>
      </c>
      <c r="BN46" s="52">
        <v>0</v>
      </c>
      <c r="BO46" s="52">
        <v>0</v>
      </c>
      <c r="BP46" s="52">
        <v>0</v>
      </c>
      <c r="BQ46" s="54">
        <v>0</v>
      </c>
      <c r="BR46" s="54">
        <v>0</v>
      </c>
      <c r="BS46" s="54">
        <v>0</v>
      </c>
      <c r="BT46" s="54">
        <v>0</v>
      </c>
      <c r="BU46" s="54">
        <v>15.1</v>
      </c>
      <c r="BV46" s="54">
        <v>0</v>
      </c>
      <c r="BW46" s="54">
        <v>0</v>
      </c>
      <c r="BX46" s="51">
        <v>0</v>
      </c>
      <c r="BY46" s="54">
        <v>0</v>
      </c>
      <c r="BZ46" s="51">
        <v>0</v>
      </c>
      <c r="CA46" s="54">
        <v>0</v>
      </c>
      <c r="CB46" s="52">
        <v>0</v>
      </c>
      <c r="CC46" s="52">
        <v>0</v>
      </c>
      <c r="CD46" s="54">
        <v>0</v>
      </c>
      <c r="CE46" s="54">
        <v>0</v>
      </c>
      <c r="CF46" s="54">
        <v>0</v>
      </c>
      <c r="CG46" s="49">
        <f t="shared" si="32"/>
        <v>29036.5</v>
      </c>
      <c r="CH46" s="49">
        <f t="shared" si="33"/>
        <v>27959.696</v>
      </c>
      <c r="CI46" s="53">
        <v>0</v>
      </c>
      <c r="CJ46" s="53">
        <v>0</v>
      </c>
      <c r="CK46" s="54">
        <v>0</v>
      </c>
      <c r="CL46" s="54">
        <v>-15</v>
      </c>
      <c r="CM46" s="52">
        <v>0</v>
      </c>
      <c r="CN46" s="52">
        <v>0</v>
      </c>
      <c r="CO46" s="52">
        <v>0</v>
      </c>
      <c r="CP46" s="52">
        <v>0</v>
      </c>
      <c r="CQ46" s="52">
        <v>0</v>
      </c>
      <c r="CR46" s="52">
        <v>0</v>
      </c>
      <c r="CS46" s="54">
        <v>350</v>
      </c>
      <c r="CT46" s="54">
        <v>0</v>
      </c>
      <c r="CU46" s="54">
        <v>0</v>
      </c>
      <c r="CV46" s="49">
        <f t="shared" si="34"/>
        <v>350</v>
      </c>
      <c r="CW46" s="49">
        <f t="shared" si="35"/>
        <v>-15</v>
      </c>
    </row>
    <row r="47" spans="2:101" s="25" customFormat="1" ht="18.75" customHeight="1">
      <c r="B47" s="19">
        <v>39</v>
      </c>
      <c r="C47" s="24" t="s">
        <v>84</v>
      </c>
      <c r="D47" s="48">
        <v>699.4494</v>
      </c>
      <c r="E47" s="48">
        <v>143.196</v>
      </c>
      <c r="F47" s="49">
        <f t="shared" si="24"/>
        <v>27724.6</v>
      </c>
      <c r="G47" s="49">
        <f t="shared" si="25"/>
        <v>28068.803</v>
      </c>
      <c r="H47" s="49">
        <f t="shared" si="13"/>
        <v>101.24150754203849</v>
      </c>
      <c r="I47" s="49">
        <f t="shared" si="26"/>
        <v>-27724.6</v>
      </c>
      <c r="J47" s="49">
        <f t="shared" si="23"/>
        <v>-28068.803</v>
      </c>
      <c r="K47" s="53"/>
      <c r="L47" s="53"/>
      <c r="M47" s="49">
        <f t="shared" si="27"/>
        <v>4324.9</v>
      </c>
      <c r="N47" s="49">
        <f aca="true" t="shared" si="36" ref="N47:N78">T47+W47+Z47+AC47+AF47+AJ47+BB47+BG47+BI47+BK47+BM47+BO47+BS47+BU47+BY47+CA47+CE47</f>
        <v>4669.103</v>
      </c>
      <c r="O47" s="49">
        <f t="shared" si="14"/>
        <v>107.95863488173138</v>
      </c>
      <c r="P47" s="48">
        <f t="shared" si="28"/>
        <v>2076</v>
      </c>
      <c r="Q47" s="49">
        <f t="shared" si="29"/>
        <v>2359.257</v>
      </c>
      <c r="R47" s="49">
        <f t="shared" si="15"/>
        <v>113.64436416184971</v>
      </c>
      <c r="S47" s="54">
        <v>596</v>
      </c>
      <c r="T47" s="54">
        <v>764.257</v>
      </c>
      <c r="U47" s="48">
        <f t="shared" si="16"/>
        <v>128.23104026845638</v>
      </c>
      <c r="V47" s="54">
        <v>2018.9</v>
      </c>
      <c r="W47" s="54">
        <v>2079.846</v>
      </c>
      <c r="X47" s="48">
        <f t="shared" si="17"/>
        <v>103.01877259894002</v>
      </c>
      <c r="Y47" s="54">
        <v>1480</v>
      </c>
      <c r="Z47" s="54">
        <v>1595</v>
      </c>
      <c r="AA47" s="48">
        <f t="shared" si="18"/>
        <v>107.77027027027026</v>
      </c>
      <c r="AB47" s="54">
        <v>48</v>
      </c>
      <c r="AC47" s="54">
        <v>48</v>
      </c>
      <c r="AD47" s="48">
        <f t="shared" si="19"/>
        <v>100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/>
      <c r="AL47" s="48">
        <v>0</v>
      </c>
      <c r="AM47" s="54">
        <v>12399.7</v>
      </c>
      <c r="AN47" s="54">
        <v>12399.7</v>
      </c>
      <c r="AO47" s="48">
        <v>12288.1</v>
      </c>
      <c r="AP47" s="54">
        <f t="shared" si="20"/>
        <v>12288.1</v>
      </c>
      <c r="AQ47" s="48">
        <v>111.6</v>
      </c>
      <c r="AR47" s="54">
        <v>11000</v>
      </c>
      <c r="AS47" s="54">
        <v>11000</v>
      </c>
      <c r="AT47" s="48">
        <v>0</v>
      </c>
      <c r="AU47" s="48"/>
      <c r="AV47" s="48"/>
      <c r="AW47" s="48"/>
      <c r="AX47" s="50"/>
      <c r="AY47" s="50"/>
      <c r="AZ47" s="53"/>
      <c r="BA47" s="53"/>
      <c r="BB47" s="53"/>
      <c r="BC47" s="49">
        <f t="shared" si="30"/>
        <v>132</v>
      </c>
      <c r="BD47" s="49">
        <f t="shared" si="31"/>
        <v>132</v>
      </c>
      <c r="BE47" s="49">
        <f t="shared" si="21"/>
        <v>100</v>
      </c>
      <c r="BF47" s="51">
        <v>132</v>
      </c>
      <c r="BG47" s="54">
        <v>132</v>
      </c>
      <c r="BH47" s="52">
        <v>0</v>
      </c>
      <c r="BI47" s="54">
        <v>0</v>
      </c>
      <c r="BJ47" s="52">
        <v>0</v>
      </c>
      <c r="BK47" s="52">
        <v>0</v>
      </c>
      <c r="BL47" s="51">
        <v>0</v>
      </c>
      <c r="BM47" s="54">
        <v>0</v>
      </c>
      <c r="BN47" s="52">
        <v>0</v>
      </c>
      <c r="BO47" s="52">
        <v>0</v>
      </c>
      <c r="BP47" s="52">
        <v>0</v>
      </c>
      <c r="BQ47" s="54">
        <v>0</v>
      </c>
      <c r="BR47" s="54">
        <v>0</v>
      </c>
      <c r="BS47" s="54">
        <v>0</v>
      </c>
      <c r="BT47" s="54">
        <v>50</v>
      </c>
      <c r="BU47" s="54">
        <v>50</v>
      </c>
      <c r="BV47" s="54">
        <v>50</v>
      </c>
      <c r="BW47" s="54">
        <v>50</v>
      </c>
      <c r="BX47" s="51">
        <v>0</v>
      </c>
      <c r="BY47" s="54">
        <v>0</v>
      </c>
      <c r="BZ47" s="51">
        <v>0</v>
      </c>
      <c r="CA47" s="54">
        <v>0</v>
      </c>
      <c r="CB47" s="52">
        <v>0</v>
      </c>
      <c r="CC47" s="52">
        <v>0</v>
      </c>
      <c r="CD47" s="54">
        <v>0</v>
      </c>
      <c r="CE47" s="54">
        <v>0</v>
      </c>
      <c r="CF47" s="54">
        <v>0</v>
      </c>
      <c r="CG47" s="49">
        <f t="shared" si="32"/>
        <v>27724.6</v>
      </c>
      <c r="CH47" s="49">
        <f t="shared" si="33"/>
        <v>28068.803</v>
      </c>
      <c r="CI47" s="53">
        <v>0</v>
      </c>
      <c r="CJ47" s="53">
        <v>0</v>
      </c>
      <c r="CK47" s="54">
        <v>0</v>
      </c>
      <c r="CL47" s="54">
        <v>0</v>
      </c>
      <c r="CM47" s="52">
        <v>0</v>
      </c>
      <c r="CN47" s="52">
        <v>0</v>
      </c>
      <c r="CO47" s="52">
        <v>0</v>
      </c>
      <c r="CP47" s="52">
        <v>0</v>
      </c>
      <c r="CQ47" s="52">
        <v>0</v>
      </c>
      <c r="CR47" s="52">
        <v>0</v>
      </c>
      <c r="CS47" s="54">
        <v>0</v>
      </c>
      <c r="CT47" s="54">
        <v>0</v>
      </c>
      <c r="CU47" s="54">
        <v>0</v>
      </c>
      <c r="CV47" s="49">
        <f t="shared" si="34"/>
        <v>0</v>
      </c>
      <c r="CW47" s="49">
        <f t="shared" si="35"/>
        <v>0</v>
      </c>
    </row>
    <row r="48" spans="2:101" s="25" customFormat="1" ht="18.75" customHeight="1">
      <c r="B48" s="19">
        <v>40</v>
      </c>
      <c r="C48" s="24" t="s">
        <v>85</v>
      </c>
      <c r="D48" s="48">
        <v>169.997</v>
      </c>
      <c r="E48" s="48">
        <v>5195.305</v>
      </c>
      <c r="F48" s="49">
        <f t="shared" si="24"/>
        <v>61090.1</v>
      </c>
      <c r="G48" s="49">
        <f t="shared" si="25"/>
        <v>62223.50720000001</v>
      </c>
      <c r="H48" s="49">
        <f t="shared" si="13"/>
        <v>101.85530421459453</v>
      </c>
      <c r="I48" s="49">
        <f t="shared" si="26"/>
        <v>-61090.1</v>
      </c>
      <c r="J48" s="49">
        <f t="shared" si="23"/>
        <v>-62223.50720000001</v>
      </c>
      <c r="K48" s="53"/>
      <c r="L48" s="53"/>
      <c r="M48" s="49">
        <f t="shared" si="27"/>
        <v>16055</v>
      </c>
      <c r="N48" s="49">
        <f t="shared" si="36"/>
        <v>16862.5072</v>
      </c>
      <c r="O48" s="49">
        <f t="shared" si="14"/>
        <v>105.02963064465898</v>
      </c>
      <c r="P48" s="48">
        <f t="shared" si="28"/>
        <v>4005</v>
      </c>
      <c r="Q48" s="49">
        <f t="shared" si="29"/>
        <v>4911.11</v>
      </c>
      <c r="R48" s="49">
        <f t="shared" si="15"/>
        <v>122.62446941323344</v>
      </c>
      <c r="S48" s="54">
        <v>5</v>
      </c>
      <c r="T48" s="54">
        <v>0</v>
      </c>
      <c r="U48" s="48">
        <f t="shared" si="16"/>
        <v>0</v>
      </c>
      <c r="V48" s="54">
        <v>8200</v>
      </c>
      <c r="W48" s="54">
        <v>8213.2422</v>
      </c>
      <c r="X48" s="48">
        <f t="shared" si="17"/>
        <v>100.16149024390243</v>
      </c>
      <c r="Y48" s="54">
        <v>4000</v>
      </c>
      <c r="Z48" s="54">
        <v>4911.11</v>
      </c>
      <c r="AA48" s="48">
        <f t="shared" si="18"/>
        <v>122.77775</v>
      </c>
      <c r="AB48" s="54">
        <v>490</v>
      </c>
      <c r="AC48" s="54">
        <v>547.5</v>
      </c>
      <c r="AD48" s="48">
        <f t="shared" si="19"/>
        <v>111.73469387755102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/>
      <c r="AL48" s="48">
        <v>0</v>
      </c>
      <c r="AM48" s="54">
        <v>45035.1</v>
      </c>
      <c r="AN48" s="54">
        <v>45361</v>
      </c>
      <c r="AO48" s="48">
        <v>45035.1</v>
      </c>
      <c r="AP48" s="54">
        <f t="shared" si="20"/>
        <v>45035.1</v>
      </c>
      <c r="AQ48" s="48">
        <v>325.9</v>
      </c>
      <c r="AR48" s="54">
        <v>0</v>
      </c>
      <c r="AS48" s="54">
        <v>0</v>
      </c>
      <c r="AT48" s="48">
        <v>0</v>
      </c>
      <c r="AU48" s="48"/>
      <c r="AV48" s="48"/>
      <c r="AW48" s="48"/>
      <c r="AX48" s="50"/>
      <c r="AY48" s="50"/>
      <c r="AZ48" s="53"/>
      <c r="BA48" s="53"/>
      <c r="BB48" s="53"/>
      <c r="BC48" s="49">
        <f t="shared" si="30"/>
        <v>3300</v>
      </c>
      <c r="BD48" s="49">
        <f t="shared" si="31"/>
        <v>3079.711</v>
      </c>
      <c r="BE48" s="49">
        <f t="shared" si="21"/>
        <v>93.32457575757576</v>
      </c>
      <c r="BF48" s="51">
        <v>2400</v>
      </c>
      <c r="BG48" s="54">
        <v>2219.711</v>
      </c>
      <c r="BH48" s="52">
        <v>0</v>
      </c>
      <c r="BI48" s="54">
        <v>0</v>
      </c>
      <c r="BJ48" s="52">
        <v>0</v>
      </c>
      <c r="BK48" s="52">
        <v>0</v>
      </c>
      <c r="BL48" s="51">
        <v>900</v>
      </c>
      <c r="BM48" s="54">
        <v>860</v>
      </c>
      <c r="BN48" s="52">
        <v>0</v>
      </c>
      <c r="BO48" s="52">
        <v>0</v>
      </c>
      <c r="BP48" s="52">
        <v>0</v>
      </c>
      <c r="BQ48" s="54">
        <v>0</v>
      </c>
      <c r="BR48" s="54">
        <v>0</v>
      </c>
      <c r="BS48" s="54">
        <v>0</v>
      </c>
      <c r="BT48" s="54">
        <v>60</v>
      </c>
      <c r="BU48" s="54">
        <v>72</v>
      </c>
      <c r="BV48" s="54">
        <v>0</v>
      </c>
      <c r="BW48" s="54">
        <v>0</v>
      </c>
      <c r="BX48" s="51">
        <v>0</v>
      </c>
      <c r="BY48" s="54">
        <v>0</v>
      </c>
      <c r="BZ48" s="51">
        <v>0</v>
      </c>
      <c r="CA48" s="54">
        <v>0</v>
      </c>
      <c r="CB48" s="52">
        <v>0</v>
      </c>
      <c r="CC48" s="52">
        <v>0</v>
      </c>
      <c r="CD48" s="54">
        <v>0</v>
      </c>
      <c r="CE48" s="54">
        <v>38.944</v>
      </c>
      <c r="CF48" s="54">
        <v>0</v>
      </c>
      <c r="CG48" s="49">
        <f t="shared" si="32"/>
        <v>61090.1</v>
      </c>
      <c r="CH48" s="49">
        <f t="shared" si="33"/>
        <v>62223.50720000001</v>
      </c>
      <c r="CI48" s="53">
        <v>0</v>
      </c>
      <c r="CJ48" s="53">
        <v>0</v>
      </c>
      <c r="CK48" s="54">
        <v>0</v>
      </c>
      <c r="CL48" s="54">
        <v>0</v>
      </c>
      <c r="CM48" s="52">
        <v>0</v>
      </c>
      <c r="CN48" s="52">
        <v>0</v>
      </c>
      <c r="CO48" s="52">
        <v>0</v>
      </c>
      <c r="CP48" s="52">
        <v>0</v>
      </c>
      <c r="CQ48" s="52">
        <v>0</v>
      </c>
      <c r="CR48" s="52">
        <v>0</v>
      </c>
      <c r="CS48" s="54">
        <v>0</v>
      </c>
      <c r="CT48" s="54">
        <v>0</v>
      </c>
      <c r="CU48" s="54">
        <v>0</v>
      </c>
      <c r="CV48" s="49">
        <f t="shared" si="34"/>
        <v>0</v>
      </c>
      <c r="CW48" s="49">
        <f t="shared" si="35"/>
        <v>0</v>
      </c>
    </row>
    <row r="49" spans="2:101" s="25" customFormat="1" ht="18.75" customHeight="1">
      <c r="B49" s="19">
        <v>41</v>
      </c>
      <c r="C49" s="24" t="s">
        <v>86</v>
      </c>
      <c r="D49" s="48">
        <v>5562.7738</v>
      </c>
      <c r="E49" s="48">
        <v>7085.1799</v>
      </c>
      <c r="F49" s="49">
        <f t="shared" si="24"/>
        <v>49927.1</v>
      </c>
      <c r="G49" s="49">
        <f t="shared" si="25"/>
        <v>51409.797999999995</v>
      </c>
      <c r="H49" s="49">
        <f t="shared" si="13"/>
        <v>102.96972586030431</v>
      </c>
      <c r="I49" s="49">
        <f t="shared" si="26"/>
        <v>-49927.1</v>
      </c>
      <c r="J49" s="49">
        <f t="shared" si="23"/>
        <v>-51409.797999999995</v>
      </c>
      <c r="K49" s="53"/>
      <c r="L49" s="53"/>
      <c r="M49" s="49">
        <f t="shared" si="27"/>
        <v>18130</v>
      </c>
      <c r="N49" s="49">
        <f t="shared" si="36"/>
        <v>19612.698</v>
      </c>
      <c r="O49" s="49">
        <f t="shared" si="14"/>
        <v>108.17814671814672</v>
      </c>
      <c r="P49" s="48">
        <f t="shared" si="28"/>
        <v>1580</v>
      </c>
      <c r="Q49" s="49">
        <f t="shared" si="29"/>
        <v>2135.574</v>
      </c>
      <c r="R49" s="49">
        <f t="shared" si="15"/>
        <v>135.16291139240505</v>
      </c>
      <c r="S49" s="54">
        <v>80</v>
      </c>
      <c r="T49" s="54">
        <v>109.874</v>
      </c>
      <c r="U49" s="48">
        <f t="shared" si="16"/>
        <v>137.3425</v>
      </c>
      <c r="V49" s="54">
        <v>8800</v>
      </c>
      <c r="W49" s="54">
        <v>8820.416</v>
      </c>
      <c r="X49" s="48">
        <f t="shared" si="17"/>
        <v>100.23199999999999</v>
      </c>
      <c r="Y49" s="54">
        <v>1500</v>
      </c>
      <c r="Z49" s="54">
        <v>2025.7</v>
      </c>
      <c r="AA49" s="48">
        <f t="shared" si="18"/>
        <v>135.04666666666668</v>
      </c>
      <c r="AB49" s="54">
        <v>215</v>
      </c>
      <c r="AC49" s="54">
        <v>246.9</v>
      </c>
      <c r="AD49" s="48">
        <f t="shared" si="19"/>
        <v>114.83720930232559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/>
      <c r="AL49" s="48">
        <v>0</v>
      </c>
      <c r="AM49" s="54">
        <v>31797.1</v>
      </c>
      <c r="AN49" s="54">
        <v>31797.1</v>
      </c>
      <c r="AO49" s="48">
        <v>31440</v>
      </c>
      <c r="AP49" s="54">
        <f t="shared" si="20"/>
        <v>31440</v>
      </c>
      <c r="AQ49" s="48">
        <v>357.1</v>
      </c>
      <c r="AR49" s="54">
        <v>0</v>
      </c>
      <c r="AS49" s="54">
        <v>0</v>
      </c>
      <c r="AT49" s="48">
        <v>0</v>
      </c>
      <c r="AU49" s="48"/>
      <c r="AV49" s="48"/>
      <c r="AW49" s="48"/>
      <c r="AX49" s="50"/>
      <c r="AY49" s="50"/>
      <c r="AZ49" s="53"/>
      <c r="BA49" s="53"/>
      <c r="BB49" s="53"/>
      <c r="BC49" s="49">
        <f t="shared" si="30"/>
        <v>2705</v>
      </c>
      <c r="BD49" s="49">
        <f t="shared" si="31"/>
        <v>3516.308</v>
      </c>
      <c r="BE49" s="49">
        <f t="shared" si="21"/>
        <v>129.99290203327172</v>
      </c>
      <c r="BF49" s="51">
        <v>2705</v>
      </c>
      <c r="BG49" s="54">
        <v>3516.308</v>
      </c>
      <c r="BH49" s="52">
        <v>0</v>
      </c>
      <c r="BI49" s="54">
        <v>0</v>
      </c>
      <c r="BJ49" s="52">
        <v>0</v>
      </c>
      <c r="BK49" s="52">
        <v>0</v>
      </c>
      <c r="BL49" s="51">
        <v>0</v>
      </c>
      <c r="BM49" s="54">
        <v>0</v>
      </c>
      <c r="BN49" s="52">
        <v>0</v>
      </c>
      <c r="BO49" s="52">
        <v>0</v>
      </c>
      <c r="BP49" s="52">
        <v>0</v>
      </c>
      <c r="BQ49" s="54">
        <v>0</v>
      </c>
      <c r="BR49" s="54">
        <v>3600</v>
      </c>
      <c r="BS49" s="54">
        <v>3659.7</v>
      </c>
      <c r="BT49" s="54">
        <v>1230</v>
      </c>
      <c r="BU49" s="54">
        <v>1233.8</v>
      </c>
      <c r="BV49" s="54">
        <v>1230</v>
      </c>
      <c r="BW49" s="54">
        <v>1233.8</v>
      </c>
      <c r="BX49" s="51">
        <v>0</v>
      </c>
      <c r="BY49" s="54">
        <v>0</v>
      </c>
      <c r="BZ49" s="51">
        <v>0</v>
      </c>
      <c r="CA49" s="54">
        <v>0</v>
      </c>
      <c r="CB49" s="52">
        <v>0</v>
      </c>
      <c r="CC49" s="52">
        <v>0</v>
      </c>
      <c r="CD49" s="54">
        <v>0</v>
      </c>
      <c r="CE49" s="54">
        <v>0</v>
      </c>
      <c r="CF49" s="54">
        <v>0</v>
      </c>
      <c r="CG49" s="49">
        <f t="shared" si="32"/>
        <v>49927.1</v>
      </c>
      <c r="CH49" s="49">
        <f t="shared" si="33"/>
        <v>51409.797999999995</v>
      </c>
      <c r="CI49" s="53">
        <v>0</v>
      </c>
      <c r="CJ49" s="53">
        <v>0</v>
      </c>
      <c r="CK49" s="54">
        <v>0</v>
      </c>
      <c r="CL49" s="54">
        <v>0</v>
      </c>
      <c r="CM49" s="52">
        <v>0</v>
      </c>
      <c r="CN49" s="52">
        <v>0</v>
      </c>
      <c r="CO49" s="52">
        <v>0</v>
      </c>
      <c r="CP49" s="52">
        <v>0</v>
      </c>
      <c r="CQ49" s="52">
        <v>0</v>
      </c>
      <c r="CR49" s="52">
        <v>0</v>
      </c>
      <c r="CS49" s="54">
        <v>0</v>
      </c>
      <c r="CT49" s="54">
        <v>0</v>
      </c>
      <c r="CU49" s="54">
        <v>0</v>
      </c>
      <c r="CV49" s="49">
        <f t="shared" si="34"/>
        <v>0</v>
      </c>
      <c r="CW49" s="49">
        <f t="shared" si="35"/>
        <v>0</v>
      </c>
    </row>
    <row r="50" spans="2:101" s="25" customFormat="1" ht="18.75" customHeight="1">
      <c r="B50" s="19">
        <v>42</v>
      </c>
      <c r="C50" s="24" t="s">
        <v>87</v>
      </c>
      <c r="D50" s="48">
        <v>1712.7217</v>
      </c>
      <c r="E50" s="48">
        <v>4367.0294</v>
      </c>
      <c r="F50" s="49">
        <f t="shared" si="24"/>
        <v>23289.218</v>
      </c>
      <c r="G50" s="49">
        <f t="shared" si="25"/>
        <v>23208.14</v>
      </c>
      <c r="H50" s="49">
        <f t="shared" si="13"/>
        <v>99.65186465256154</v>
      </c>
      <c r="I50" s="49">
        <f t="shared" si="26"/>
        <v>-23289.218</v>
      </c>
      <c r="J50" s="49">
        <f t="shared" si="23"/>
        <v>-23208.14</v>
      </c>
      <c r="K50" s="53"/>
      <c r="L50" s="53"/>
      <c r="M50" s="49">
        <f t="shared" si="27"/>
        <v>7330.018</v>
      </c>
      <c r="N50" s="49">
        <f t="shared" si="36"/>
        <v>6129.74</v>
      </c>
      <c r="O50" s="49">
        <f t="shared" si="14"/>
        <v>83.62516981540836</v>
      </c>
      <c r="P50" s="48">
        <f t="shared" si="28"/>
        <v>1345.768</v>
      </c>
      <c r="Q50" s="49">
        <f t="shared" si="29"/>
        <v>1407.362</v>
      </c>
      <c r="R50" s="49">
        <f t="shared" si="15"/>
        <v>104.57686614631942</v>
      </c>
      <c r="S50" s="54">
        <v>245.768</v>
      </c>
      <c r="T50" s="54">
        <v>246.062</v>
      </c>
      <c r="U50" s="48">
        <f t="shared" si="16"/>
        <v>100.11962501220664</v>
      </c>
      <c r="V50" s="54">
        <v>671.45</v>
      </c>
      <c r="W50" s="54">
        <v>675.742</v>
      </c>
      <c r="X50" s="48">
        <f t="shared" si="17"/>
        <v>100.63921364211778</v>
      </c>
      <c r="Y50" s="54">
        <v>1100</v>
      </c>
      <c r="Z50" s="54">
        <v>1161.3</v>
      </c>
      <c r="AA50" s="48">
        <f t="shared" si="18"/>
        <v>105.57272727272726</v>
      </c>
      <c r="AB50" s="54">
        <v>462</v>
      </c>
      <c r="AC50" s="54">
        <v>462</v>
      </c>
      <c r="AD50" s="48">
        <f t="shared" si="19"/>
        <v>100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/>
      <c r="AL50" s="48">
        <v>0</v>
      </c>
      <c r="AM50" s="54">
        <v>15959.2</v>
      </c>
      <c r="AN50" s="54">
        <v>17078.4</v>
      </c>
      <c r="AO50" s="48">
        <v>15959.2</v>
      </c>
      <c r="AP50" s="54">
        <f t="shared" si="20"/>
        <v>15959.2</v>
      </c>
      <c r="AQ50" s="48">
        <v>1119.2</v>
      </c>
      <c r="AR50" s="54">
        <v>0</v>
      </c>
      <c r="AS50" s="54">
        <v>0</v>
      </c>
      <c r="AT50" s="48">
        <v>0</v>
      </c>
      <c r="AU50" s="48"/>
      <c r="AV50" s="48"/>
      <c r="AW50" s="48"/>
      <c r="AX50" s="50"/>
      <c r="AY50" s="50"/>
      <c r="AZ50" s="53"/>
      <c r="BA50" s="53"/>
      <c r="BB50" s="53"/>
      <c r="BC50" s="49">
        <f t="shared" si="30"/>
        <v>4850.8</v>
      </c>
      <c r="BD50" s="49">
        <f t="shared" si="31"/>
        <v>3584.636</v>
      </c>
      <c r="BE50" s="49">
        <f t="shared" si="21"/>
        <v>73.89783128556114</v>
      </c>
      <c r="BF50" s="51">
        <v>4850.8</v>
      </c>
      <c r="BG50" s="54">
        <v>3584.636</v>
      </c>
      <c r="BH50" s="52">
        <v>0</v>
      </c>
      <c r="BI50" s="54">
        <v>0</v>
      </c>
      <c r="BJ50" s="52">
        <v>0</v>
      </c>
      <c r="BK50" s="52">
        <v>0</v>
      </c>
      <c r="BL50" s="51">
        <v>0</v>
      </c>
      <c r="BM50" s="54">
        <v>0</v>
      </c>
      <c r="BN50" s="52">
        <v>0</v>
      </c>
      <c r="BO50" s="52">
        <v>0</v>
      </c>
      <c r="BP50" s="52">
        <v>0</v>
      </c>
      <c r="BQ50" s="54">
        <v>0</v>
      </c>
      <c r="BR50" s="54">
        <v>0</v>
      </c>
      <c r="BS50" s="54">
        <v>0</v>
      </c>
      <c r="BT50" s="54">
        <v>0</v>
      </c>
      <c r="BU50" s="54">
        <v>0</v>
      </c>
      <c r="BV50" s="54">
        <v>0</v>
      </c>
      <c r="BW50" s="54">
        <v>0</v>
      </c>
      <c r="BX50" s="51">
        <v>0</v>
      </c>
      <c r="BY50" s="54">
        <v>0</v>
      </c>
      <c r="BZ50" s="51">
        <v>0</v>
      </c>
      <c r="CA50" s="54">
        <v>0</v>
      </c>
      <c r="CB50" s="52">
        <v>0</v>
      </c>
      <c r="CC50" s="52">
        <v>0</v>
      </c>
      <c r="CD50" s="54">
        <v>0</v>
      </c>
      <c r="CE50" s="54">
        <v>0</v>
      </c>
      <c r="CF50" s="54">
        <v>0</v>
      </c>
      <c r="CG50" s="49">
        <f t="shared" si="32"/>
        <v>23289.218</v>
      </c>
      <c r="CH50" s="49">
        <f t="shared" si="33"/>
        <v>23208.14</v>
      </c>
      <c r="CI50" s="53">
        <v>0</v>
      </c>
      <c r="CJ50" s="53">
        <v>0</v>
      </c>
      <c r="CK50" s="54">
        <v>0</v>
      </c>
      <c r="CL50" s="54">
        <v>0</v>
      </c>
      <c r="CM50" s="52">
        <v>0</v>
      </c>
      <c r="CN50" s="52">
        <v>0</v>
      </c>
      <c r="CO50" s="52">
        <v>0</v>
      </c>
      <c r="CP50" s="52">
        <v>0</v>
      </c>
      <c r="CQ50" s="52">
        <v>0</v>
      </c>
      <c r="CR50" s="52">
        <v>0</v>
      </c>
      <c r="CS50" s="54">
        <v>0</v>
      </c>
      <c r="CT50" s="54">
        <v>0</v>
      </c>
      <c r="CU50" s="54">
        <v>0</v>
      </c>
      <c r="CV50" s="49">
        <f t="shared" si="34"/>
        <v>0</v>
      </c>
      <c r="CW50" s="49">
        <f t="shared" si="35"/>
        <v>0</v>
      </c>
    </row>
    <row r="51" spans="2:101" s="25" customFormat="1" ht="18.75" customHeight="1">
      <c r="B51" s="19">
        <v>43</v>
      </c>
      <c r="C51" s="24" t="s">
        <v>88</v>
      </c>
      <c r="D51" s="48">
        <v>815.2987</v>
      </c>
      <c r="E51" s="48">
        <v>2859.028</v>
      </c>
      <c r="F51" s="49">
        <f t="shared" si="24"/>
        <v>26676.1</v>
      </c>
      <c r="G51" s="49">
        <f t="shared" si="25"/>
        <v>27326.47</v>
      </c>
      <c r="H51" s="49">
        <f t="shared" si="13"/>
        <v>102.43802504863906</v>
      </c>
      <c r="I51" s="49">
        <f t="shared" si="26"/>
        <v>-26676.1</v>
      </c>
      <c r="J51" s="49">
        <f t="shared" si="23"/>
        <v>-27326.47</v>
      </c>
      <c r="K51" s="53"/>
      <c r="L51" s="53"/>
      <c r="M51" s="49">
        <f t="shared" si="27"/>
        <v>4490</v>
      </c>
      <c r="N51" s="49">
        <f t="shared" si="36"/>
        <v>5100.07</v>
      </c>
      <c r="O51" s="49">
        <f t="shared" si="14"/>
        <v>113.58730512249441</v>
      </c>
      <c r="P51" s="48">
        <f t="shared" si="28"/>
        <v>2200</v>
      </c>
      <c r="Q51" s="49">
        <f t="shared" si="29"/>
        <v>2520.875</v>
      </c>
      <c r="R51" s="49">
        <f t="shared" si="15"/>
        <v>114.58522727272727</v>
      </c>
      <c r="S51" s="54">
        <v>0</v>
      </c>
      <c r="T51" s="54">
        <v>34.817</v>
      </c>
      <c r="U51" s="48" t="e">
        <f t="shared" si="16"/>
        <v>#DIV/0!</v>
      </c>
      <c r="V51" s="54">
        <v>1500</v>
      </c>
      <c r="W51" s="54">
        <v>1503.7</v>
      </c>
      <c r="X51" s="48">
        <f t="shared" si="17"/>
        <v>100.24666666666666</v>
      </c>
      <c r="Y51" s="54">
        <v>2200</v>
      </c>
      <c r="Z51" s="54">
        <v>2486.058</v>
      </c>
      <c r="AA51" s="48">
        <f t="shared" si="18"/>
        <v>113.00263636363637</v>
      </c>
      <c r="AB51" s="54">
        <v>50</v>
      </c>
      <c r="AC51" s="54">
        <v>59</v>
      </c>
      <c r="AD51" s="48">
        <f t="shared" si="19"/>
        <v>118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/>
      <c r="AL51" s="48">
        <v>0</v>
      </c>
      <c r="AM51" s="54">
        <v>22186.1</v>
      </c>
      <c r="AN51" s="54">
        <v>22226.4</v>
      </c>
      <c r="AO51" s="48">
        <v>22012.1</v>
      </c>
      <c r="AP51" s="54">
        <f t="shared" si="20"/>
        <v>22012.1</v>
      </c>
      <c r="AQ51" s="48">
        <v>214.3</v>
      </c>
      <c r="AR51" s="54">
        <v>0</v>
      </c>
      <c r="AS51" s="54">
        <v>0</v>
      </c>
      <c r="AT51" s="48">
        <v>0</v>
      </c>
      <c r="AU51" s="48"/>
      <c r="AV51" s="48"/>
      <c r="AW51" s="48"/>
      <c r="AX51" s="50"/>
      <c r="AY51" s="50"/>
      <c r="AZ51" s="53"/>
      <c r="BA51" s="53"/>
      <c r="BB51" s="53"/>
      <c r="BC51" s="49">
        <f t="shared" si="30"/>
        <v>740</v>
      </c>
      <c r="BD51" s="49">
        <f t="shared" si="31"/>
        <v>1016.495</v>
      </c>
      <c r="BE51" s="49">
        <f t="shared" si="21"/>
        <v>137.3641891891892</v>
      </c>
      <c r="BF51" s="51">
        <v>740</v>
      </c>
      <c r="BG51" s="54">
        <v>1016.495</v>
      </c>
      <c r="BH51" s="52">
        <v>0</v>
      </c>
      <c r="BI51" s="54">
        <v>0</v>
      </c>
      <c r="BJ51" s="52">
        <v>0</v>
      </c>
      <c r="BK51" s="52">
        <v>0</v>
      </c>
      <c r="BL51" s="51">
        <v>0</v>
      </c>
      <c r="BM51" s="54">
        <v>0</v>
      </c>
      <c r="BN51" s="52">
        <v>0</v>
      </c>
      <c r="BO51" s="52">
        <v>0</v>
      </c>
      <c r="BP51" s="52">
        <v>0</v>
      </c>
      <c r="BQ51" s="54">
        <v>0</v>
      </c>
      <c r="BR51" s="54">
        <v>0</v>
      </c>
      <c r="BS51" s="54">
        <v>0</v>
      </c>
      <c r="BT51" s="54">
        <v>0</v>
      </c>
      <c r="BU51" s="54">
        <v>0</v>
      </c>
      <c r="BV51" s="54">
        <v>0</v>
      </c>
      <c r="BW51" s="54">
        <v>0</v>
      </c>
      <c r="BX51" s="51">
        <v>0</v>
      </c>
      <c r="BY51" s="54">
        <v>0</v>
      </c>
      <c r="BZ51" s="51">
        <v>0</v>
      </c>
      <c r="CA51" s="54">
        <v>0</v>
      </c>
      <c r="CB51" s="52">
        <v>0</v>
      </c>
      <c r="CC51" s="52">
        <v>0</v>
      </c>
      <c r="CD51" s="54">
        <v>0</v>
      </c>
      <c r="CE51" s="54">
        <v>0</v>
      </c>
      <c r="CF51" s="54">
        <v>0</v>
      </c>
      <c r="CG51" s="49">
        <f t="shared" si="32"/>
        <v>26676.1</v>
      </c>
      <c r="CH51" s="49">
        <f t="shared" si="33"/>
        <v>27326.47</v>
      </c>
      <c r="CI51" s="53">
        <v>0</v>
      </c>
      <c r="CJ51" s="53">
        <v>0</v>
      </c>
      <c r="CK51" s="54">
        <v>0</v>
      </c>
      <c r="CL51" s="54">
        <v>0</v>
      </c>
      <c r="CM51" s="52">
        <v>0</v>
      </c>
      <c r="CN51" s="52">
        <v>0</v>
      </c>
      <c r="CO51" s="52">
        <v>0</v>
      </c>
      <c r="CP51" s="52">
        <v>0</v>
      </c>
      <c r="CQ51" s="52">
        <v>0</v>
      </c>
      <c r="CR51" s="52">
        <v>0</v>
      </c>
      <c r="CS51" s="54">
        <v>0</v>
      </c>
      <c r="CT51" s="54">
        <v>0</v>
      </c>
      <c r="CU51" s="54">
        <v>0</v>
      </c>
      <c r="CV51" s="49">
        <f t="shared" si="34"/>
        <v>0</v>
      </c>
      <c r="CW51" s="49">
        <f t="shared" si="35"/>
        <v>0</v>
      </c>
    </row>
    <row r="52" spans="2:101" s="25" customFormat="1" ht="18.75" customHeight="1">
      <c r="B52" s="19">
        <v>44</v>
      </c>
      <c r="C52" s="24" t="s">
        <v>89</v>
      </c>
      <c r="D52" s="48">
        <v>7583.0176</v>
      </c>
      <c r="E52" s="48">
        <v>9905.061</v>
      </c>
      <c r="F52" s="49">
        <f t="shared" si="24"/>
        <v>41870.453</v>
      </c>
      <c r="G52" s="49">
        <f t="shared" si="25"/>
        <v>42310.651</v>
      </c>
      <c r="H52" s="49">
        <f t="shared" si="13"/>
        <v>101.05133326357848</v>
      </c>
      <c r="I52" s="49">
        <f t="shared" si="26"/>
        <v>-41870.453</v>
      </c>
      <c r="J52" s="49">
        <f t="shared" si="23"/>
        <v>-42310.651</v>
      </c>
      <c r="K52" s="53"/>
      <c r="L52" s="53"/>
      <c r="M52" s="49">
        <f t="shared" si="27"/>
        <v>6784.353</v>
      </c>
      <c r="N52" s="49">
        <f t="shared" si="36"/>
        <v>7223.451000000001</v>
      </c>
      <c r="O52" s="49">
        <f t="shared" si="14"/>
        <v>106.47221628945312</v>
      </c>
      <c r="P52" s="48">
        <f t="shared" si="28"/>
        <v>3627.1</v>
      </c>
      <c r="Q52" s="49">
        <f t="shared" si="29"/>
        <v>3866.952</v>
      </c>
      <c r="R52" s="49">
        <f t="shared" si="15"/>
        <v>106.61277604697969</v>
      </c>
      <c r="S52" s="54">
        <v>526</v>
      </c>
      <c r="T52" s="54">
        <v>426.371</v>
      </c>
      <c r="U52" s="48">
        <f t="shared" si="16"/>
        <v>81.05912547528517</v>
      </c>
      <c r="V52" s="54">
        <v>2380.253</v>
      </c>
      <c r="W52" s="54">
        <v>2570.355</v>
      </c>
      <c r="X52" s="48">
        <f t="shared" si="17"/>
        <v>107.98662999269403</v>
      </c>
      <c r="Y52" s="54">
        <v>3101.1</v>
      </c>
      <c r="Z52" s="54">
        <v>3440.581</v>
      </c>
      <c r="AA52" s="48">
        <f t="shared" si="18"/>
        <v>110.94711553964723</v>
      </c>
      <c r="AB52" s="54">
        <v>227</v>
      </c>
      <c r="AC52" s="54">
        <v>227</v>
      </c>
      <c r="AD52" s="48">
        <f t="shared" si="19"/>
        <v>100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/>
      <c r="AL52" s="48">
        <v>0</v>
      </c>
      <c r="AM52" s="54">
        <v>35086.1</v>
      </c>
      <c r="AN52" s="54">
        <v>35087.2</v>
      </c>
      <c r="AO52" s="48">
        <v>34962.2</v>
      </c>
      <c r="AP52" s="54">
        <f t="shared" si="20"/>
        <v>34962.2</v>
      </c>
      <c r="AQ52" s="48">
        <v>125</v>
      </c>
      <c r="AR52" s="54">
        <v>0</v>
      </c>
      <c r="AS52" s="54">
        <v>0</v>
      </c>
      <c r="AT52" s="48">
        <v>0</v>
      </c>
      <c r="AU52" s="48"/>
      <c r="AV52" s="48"/>
      <c r="AW52" s="48"/>
      <c r="AX52" s="50"/>
      <c r="AY52" s="50"/>
      <c r="AZ52" s="53"/>
      <c r="BA52" s="53"/>
      <c r="BB52" s="53"/>
      <c r="BC52" s="49">
        <f t="shared" si="30"/>
        <v>250</v>
      </c>
      <c r="BD52" s="49">
        <f t="shared" si="31"/>
        <v>257.344</v>
      </c>
      <c r="BE52" s="49">
        <f t="shared" si="21"/>
        <v>102.9376</v>
      </c>
      <c r="BF52" s="51">
        <v>180</v>
      </c>
      <c r="BG52" s="54">
        <v>187.344</v>
      </c>
      <c r="BH52" s="52">
        <v>0</v>
      </c>
      <c r="BI52" s="54">
        <v>0</v>
      </c>
      <c r="BJ52" s="52">
        <v>0</v>
      </c>
      <c r="BK52" s="52">
        <v>0</v>
      </c>
      <c r="BL52" s="51">
        <v>70</v>
      </c>
      <c r="BM52" s="54">
        <v>70</v>
      </c>
      <c r="BN52" s="52">
        <v>0</v>
      </c>
      <c r="BO52" s="52">
        <v>0</v>
      </c>
      <c r="BP52" s="52">
        <v>0</v>
      </c>
      <c r="BQ52" s="54">
        <v>0</v>
      </c>
      <c r="BR52" s="54">
        <v>0</v>
      </c>
      <c r="BS52" s="54">
        <v>0</v>
      </c>
      <c r="BT52" s="54">
        <v>300</v>
      </c>
      <c r="BU52" s="54">
        <v>301.8</v>
      </c>
      <c r="BV52" s="54">
        <v>300</v>
      </c>
      <c r="BW52" s="54">
        <v>301.8</v>
      </c>
      <c r="BX52" s="51">
        <v>0</v>
      </c>
      <c r="BY52" s="54">
        <v>0</v>
      </c>
      <c r="BZ52" s="51">
        <v>0</v>
      </c>
      <c r="CA52" s="54">
        <v>0</v>
      </c>
      <c r="CB52" s="52">
        <v>0</v>
      </c>
      <c r="CC52" s="52">
        <v>0</v>
      </c>
      <c r="CD52" s="54">
        <v>0</v>
      </c>
      <c r="CE52" s="54">
        <v>0</v>
      </c>
      <c r="CF52" s="54">
        <v>0</v>
      </c>
      <c r="CG52" s="49">
        <f t="shared" si="32"/>
        <v>41870.453</v>
      </c>
      <c r="CH52" s="49">
        <f t="shared" si="33"/>
        <v>42310.651</v>
      </c>
      <c r="CI52" s="53">
        <v>0</v>
      </c>
      <c r="CJ52" s="53">
        <v>0</v>
      </c>
      <c r="CK52" s="54">
        <v>0</v>
      </c>
      <c r="CL52" s="54">
        <v>0</v>
      </c>
      <c r="CM52" s="52">
        <v>0</v>
      </c>
      <c r="CN52" s="52">
        <v>0</v>
      </c>
      <c r="CO52" s="52">
        <v>0</v>
      </c>
      <c r="CP52" s="52">
        <v>0</v>
      </c>
      <c r="CQ52" s="52">
        <v>0</v>
      </c>
      <c r="CR52" s="52">
        <v>0</v>
      </c>
      <c r="CS52" s="54">
        <v>0</v>
      </c>
      <c r="CT52" s="54">
        <v>0</v>
      </c>
      <c r="CU52" s="54">
        <v>0</v>
      </c>
      <c r="CV52" s="49">
        <f t="shared" si="34"/>
        <v>0</v>
      </c>
      <c r="CW52" s="49">
        <f t="shared" si="35"/>
        <v>0</v>
      </c>
    </row>
    <row r="53" spans="2:101" s="25" customFormat="1" ht="18.75" customHeight="1">
      <c r="B53" s="19">
        <v>45</v>
      </c>
      <c r="C53" s="24" t="s">
        <v>90</v>
      </c>
      <c r="D53" s="48">
        <v>6709.1902</v>
      </c>
      <c r="E53" s="48">
        <v>2069.901</v>
      </c>
      <c r="F53" s="49">
        <f t="shared" si="24"/>
        <v>31993.784</v>
      </c>
      <c r="G53" s="49">
        <f t="shared" si="25"/>
        <v>32123.306</v>
      </c>
      <c r="H53" s="49">
        <f t="shared" si="13"/>
        <v>100.40483488917722</v>
      </c>
      <c r="I53" s="49">
        <f t="shared" si="26"/>
        <v>-31993.784</v>
      </c>
      <c r="J53" s="49">
        <f t="shared" si="23"/>
        <v>-32123.306</v>
      </c>
      <c r="K53" s="53"/>
      <c r="L53" s="53"/>
      <c r="M53" s="49">
        <f t="shared" si="27"/>
        <v>6369.884</v>
      </c>
      <c r="N53" s="49">
        <f t="shared" si="36"/>
        <v>6419.006</v>
      </c>
      <c r="O53" s="49">
        <f t="shared" si="14"/>
        <v>100.77116003996305</v>
      </c>
      <c r="P53" s="48">
        <f t="shared" si="28"/>
        <v>3160</v>
      </c>
      <c r="Q53" s="49">
        <f t="shared" si="29"/>
        <v>3148.848</v>
      </c>
      <c r="R53" s="49">
        <f t="shared" si="15"/>
        <v>99.64708860759494</v>
      </c>
      <c r="S53" s="54">
        <v>350</v>
      </c>
      <c r="T53" s="54">
        <v>338.848</v>
      </c>
      <c r="U53" s="48">
        <f t="shared" si="16"/>
        <v>96.8137142857143</v>
      </c>
      <c r="V53" s="54">
        <v>2200</v>
      </c>
      <c r="W53" s="54">
        <v>2200</v>
      </c>
      <c r="X53" s="48">
        <f t="shared" si="17"/>
        <v>100</v>
      </c>
      <c r="Y53" s="54">
        <v>2810</v>
      </c>
      <c r="Z53" s="54">
        <v>2810</v>
      </c>
      <c r="AA53" s="48">
        <f t="shared" si="18"/>
        <v>100</v>
      </c>
      <c r="AB53" s="54">
        <v>104</v>
      </c>
      <c r="AC53" s="54">
        <v>152</v>
      </c>
      <c r="AD53" s="48">
        <f t="shared" si="19"/>
        <v>146.15384615384613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/>
      <c r="AL53" s="48">
        <v>0</v>
      </c>
      <c r="AM53" s="54">
        <v>25623.9</v>
      </c>
      <c r="AN53" s="54">
        <v>25704.3</v>
      </c>
      <c r="AO53" s="48">
        <v>25623.9</v>
      </c>
      <c r="AP53" s="54">
        <f t="shared" si="20"/>
        <v>25623.9</v>
      </c>
      <c r="AQ53" s="48">
        <v>80.4</v>
      </c>
      <c r="AR53" s="54">
        <v>0</v>
      </c>
      <c r="AS53" s="54">
        <v>0</v>
      </c>
      <c r="AT53" s="48">
        <v>0</v>
      </c>
      <c r="AU53" s="48"/>
      <c r="AV53" s="48"/>
      <c r="AW53" s="48"/>
      <c r="AX53" s="50"/>
      <c r="AY53" s="50"/>
      <c r="AZ53" s="53"/>
      <c r="BA53" s="53"/>
      <c r="BB53" s="53"/>
      <c r="BC53" s="49">
        <f t="shared" si="30"/>
        <v>905.884</v>
      </c>
      <c r="BD53" s="49">
        <f t="shared" si="31"/>
        <v>906.158</v>
      </c>
      <c r="BE53" s="49">
        <f t="shared" si="21"/>
        <v>100.03024669825275</v>
      </c>
      <c r="BF53" s="51">
        <v>842.884</v>
      </c>
      <c r="BG53" s="54">
        <v>773.158</v>
      </c>
      <c r="BH53" s="52">
        <v>0</v>
      </c>
      <c r="BI53" s="54">
        <v>70</v>
      </c>
      <c r="BJ53" s="52">
        <v>0</v>
      </c>
      <c r="BK53" s="52">
        <v>0</v>
      </c>
      <c r="BL53" s="51">
        <v>63</v>
      </c>
      <c r="BM53" s="54">
        <v>63</v>
      </c>
      <c r="BN53" s="52">
        <v>0</v>
      </c>
      <c r="BO53" s="52">
        <v>0</v>
      </c>
      <c r="BP53" s="52">
        <v>0</v>
      </c>
      <c r="BQ53" s="54">
        <v>0</v>
      </c>
      <c r="BR53" s="54">
        <v>0</v>
      </c>
      <c r="BS53" s="54">
        <v>0</v>
      </c>
      <c r="BT53" s="54">
        <v>0</v>
      </c>
      <c r="BU53" s="54">
        <v>12</v>
      </c>
      <c r="BV53" s="54">
        <v>0</v>
      </c>
      <c r="BW53" s="54">
        <v>0</v>
      </c>
      <c r="BX53" s="51">
        <v>0</v>
      </c>
      <c r="BY53" s="54">
        <v>0</v>
      </c>
      <c r="BZ53" s="51">
        <v>0</v>
      </c>
      <c r="CA53" s="54">
        <v>0</v>
      </c>
      <c r="CB53" s="52">
        <v>0</v>
      </c>
      <c r="CC53" s="52">
        <v>0</v>
      </c>
      <c r="CD53" s="54">
        <v>0</v>
      </c>
      <c r="CE53" s="54">
        <v>0</v>
      </c>
      <c r="CF53" s="54">
        <v>0</v>
      </c>
      <c r="CG53" s="49">
        <f t="shared" si="32"/>
        <v>31993.784</v>
      </c>
      <c r="CH53" s="49">
        <f t="shared" si="33"/>
        <v>32123.306</v>
      </c>
      <c r="CI53" s="53">
        <v>0</v>
      </c>
      <c r="CJ53" s="53">
        <v>0</v>
      </c>
      <c r="CK53" s="54">
        <v>0</v>
      </c>
      <c r="CL53" s="54">
        <v>0</v>
      </c>
      <c r="CM53" s="52">
        <v>0</v>
      </c>
      <c r="CN53" s="52">
        <v>0</v>
      </c>
      <c r="CO53" s="52">
        <v>0</v>
      </c>
      <c r="CP53" s="52">
        <v>0</v>
      </c>
      <c r="CQ53" s="52">
        <v>0</v>
      </c>
      <c r="CR53" s="52">
        <v>0</v>
      </c>
      <c r="CS53" s="54">
        <v>91</v>
      </c>
      <c r="CT53" s="54">
        <v>0</v>
      </c>
      <c r="CU53" s="54">
        <v>0</v>
      </c>
      <c r="CV53" s="49">
        <f t="shared" si="34"/>
        <v>91</v>
      </c>
      <c r="CW53" s="49">
        <f t="shared" si="35"/>
        <v>0</v>
      </c>
    </row>
    <row r="54" spans="2:101" s="25" customFormat="1" ht="18.75" customHeight="1">
      <c r="B54" s="19">
        <v>46</v>
      </c>
      <c r="C54" s="24" t="s">
        <v>91</v>
      </c>
      <c r="D54" s="48">
        <v>1500</v>
      </c>
      <c r="E54" s="48">
        <v>0</v>
      </c>
      <c r="F54" s="49">
        <f t="shared" si="24"/>
        <v>0</v>
      </c>
      <c r="G54" s="49">
        <f t="shared" si="25"/>
        <v>0</v>
      </c>
      <c r="H54" s="49" t="e">
        <f t="shared" si="13"/>
        <v>#DIV/0!</v>
      </c>
      <c r="I54" s="49">
        <f t="shared" si="26"/>
        <v>0</v>
      </c>
      <c r="J54" s="49">
        <f t="shared" si="23"/>
        <v>0</v>
      </c>
      <c r="K54" s="53"/>
      <c r="L54" s="53"/>
      <c r="M54" s="49">
        <f t="shared" si="27"/>
        <v>0</v>
      </c>
      <c r="N54" s="49">
        <f t="shared" si="36"/>
        <v>0</v>
      </c>
      <c r="O54" s="49" t="e">
        <f t="shared" si="14"/>
        <v>#DIV/0!</v>
      </c>
      <c r="P54" s="48">
        <f t="shared" si="28"/>
        <v>0</v>
      </c>
      <c r="Q54" s="49">
        <f t="shared" si="29"/>
        <v>0</v>
      </c>
      <c r="R54" s="49" t="e">
        <f t="shared" si="15"/>
        <v>#DIV/0!</v>
      </c>
      <c r="S54" s="54">
        <v>0</v>
      </c>
      <c r="T54" s="54">
        <v>0</v>
      </c>
      <c r="U54" s="48" t="e">
        <f t="shared" si="16"/>
        <v>#DIV/0!</v>
      </c>
      <c r="V54" s="54">
        <v>0</v>
      </c>
      <c r="W54" s="54">
        <v>0</v>
      </c>
      <c r="X54" s="48" t="e">
        <f t="shared" si="17"/>
        <v>#DIV/0!</v>
      </c>
      <c r="Y54" s="54">
        <v>0</v>
      </c>
      <c r="Z54" s="54">
        <v>0</v>
      </c>
      <c r="AA54" s="48" t="e">
        <f t="shared" si="18"/>
        <v>#DIV/0!</v>
      </c>
      <c r="AB54" s="54">
        <v>0</v>
      </c>
      <c r="AC54" s="54">
        <v>0</v>
      </c>
      <c r="AD54" s="48" t="e">
        <f t="shared" si="19"/>
        <v>#DIV/0!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/>
      <c r="AL54" s="48">
        <v>0</v>
      </c>
      <c r="AM54" s="54">
        <v>0</v>
      </c>
      <c r="AN54" s="54">
        <v>0</v>
      </c>
      <c r="AO54" s="48">
        <v>3500</v>
      </c>
      <c r="AP54" s="54">
        <f t="shared" si="20"/>
        <v>3500</v>
      </c>
      <c r="AQ54" s="48"/>
      <c r="AR54" s="54">
        <v>0</v>
      </c>
      <c r="AS54" s="54">
        <v>0</v>
      </c>
      <c r="AT54" s="48">
        <v>0</v>
      </c>
      <c r="AU54" s="48"/>
      <c r="AV54" s="48"/>
      <c r="AW54" s="48"/>
      <c r="AX54" s="50"/>
      <c r="AY54" s="50"/>
      <c r="AZ54" s="53"/>
      <c r="BA54" s="53"/>
      <c r="BB54" s="53"/>
      <c r="BC54" s="49">
        <f t="shared" si="30"/>
        <v>0</v>
      </c>
      <c r="BD54" s="49">
        <f t="shared" si="31"/>
        <v>0</v>
      </c>
      <c r="BE54" s="49" t="e">
        <f t="shared" si="21"/>
        <v>#DIV/0!</v>
      </c>
      <c r="BF54" s="51">
        <v>0</v>
      </c>
      <c r="BG54" s="54">
        <v>0</v>
      </c>
      <c r="BH54" s="52">
        <v>0</v>
      </c>
      <c r="BI54" s="54">
        <v>0</v>
      </c>
      <c r="BJ54" s="52">
        <v>0</v>
      </c>
      <c r="BK54" s="52">
        <v>0</v>
      </c>
      <c r="BL54" s="51">
        <v>0</v>
      </c>
      <c r="BM54" s="54">
        <v>0</v>
      </c>
      <c r="BN54" s="52">
        <v>0</v>
      </c>
      <c r="BO54" s="52">
        <v>0</v>
      </c>
      <c r="BP54" s="52">
        <v>0</v>
      </c>
      <c r="BQ54" s="54">
        <v>0</v>
      </c>
      <c r="BR54" s="54">
        <v>0</v>
      </c>
      <c r="BS54" s="54">
        <v>0</v>
      </c>
      <c r="BT54" s="54">
        <v>0</v>
      </c>
      <c r="BU54" s="54">
        <v>0</v>
      </c>
      <c r="BV54" s="54">
        <v>0</v>
      </c>
      <c r="BW54" s="54">
        <v>0</v>
      </c>
      <c r="BX54" s="51">
        <v>0</v>
      </c>
      <c r="BY54" s="54">
        <v>0</v>
      </c>
      <c r="BZ54" s="51">
        <v>0</v>
      </c>
      <c r="CA54" s="54">
        <v>0</v>
      </c>
      <c r="CB54" s="52">
        <v>0</v>
      </c>
      <c r="CC54" s="52">
        <v>0</v>
      </c>
      <c r="CD54" s="54">
        <v>0</v>
      </c>
      <c r="CE54" s="54">
        <v>0</v>
      </c>
      <c r="CF54" s="54">
        <v>0</v>
      </c>
      <c r="CG54" s="49">
        <f t="shared" si="32"/>
        <v>0</v>
      </c>
      <c r="CH54" s="49">
        <f t="shared" si="33"/>
        <v>0</v>
      </c>
      <c r="CI54" s="53">
        <v>0</v>
      </c>
      <c r="CJ54" s="53">
        <v>0</v>
      </c>
      <c r="CK54" s="54">
        <v>0</v>
      </c>
      <c r="CL54" s="54">
        <v>0</v>
      </c>
      <c r="CM54" s="52">
        <v>0</v>
      </c>
      <c r="CN54" s="52">
        <v>0</v>
      </c>
      <c r="CO54" s="52">
        <v>0</v>
      </c>
      <c r="CP54" s="52">
        <v>0</v>
      </c>
      <c r="CQ54" s="52">
        <v>0</v>
      </c>
      <c r="CR54" s="52">
        <v>0</v>
      </c>
      <c r="CS54" s="54">
        <v>0</v>
      </c>
      <c r="CT54" s="54">
        <v>0</v>
      </c>
      <c r="CU54" s="54">
        <v>0</v>
      </c>
      <c r="CV54" s="49">
        <f t="shared" si="34"/>
        <v>0</v>
      </c>
      <c r="CW54" s="49">
        <f t="shared" si="35"/>
        <v>0</v>
      </c>
    </row>
    <row r="55" spans="2:101" s="25" customFormat="1" ht="18.75" customHeight="1">
      <c r="B55" s="19">
        <v>47</v>
      </c>
      <c r="C55" s="24" t="s">
        <v>92</v>
      </c>
      <c r="D55" s="48">
        <v>1269.9808</v>
      </c>
      <c r="E55" s="48">
        <v>480.284</v>
      </c>
      <c r="F55" s="49">
        <f t="shared" si="24"/>
        <v>5325.5</v>
      </c>
      <c r="G55" s="49">
        <f t="shared" si="25"/>
        <v>5217.084</v>
      </c>
      <c r="H55" s="49">
        <f t="shared" si="13"/>
        <v>97.96420993333959</v>
      </c>
      <c r="I55" s="49">
        <f t="shared" si="26"/>
        <v>-5325.5</v>
      </c>
      <c r="J55" s="49">
        <f t="shared" si="23"/>
        <v>-5217.084</v>
      </c>
      <c r="K55" s="53"/>
      <c r="L55" s="53"/>
      <c r="M55" s="49">
        <f t="shared" si="27"/>
        <v>1570</v>
      </c>
      <c r="N55" s="49">
        <f t="shared" si="36"/>
        <v>1461.5839999999998</v>
      </c>
      <c r="O55" s="49">
        <f t="shared" si="14"/>
        <v>93.09452229299362</v>
      </c>
      <c r="P55" s="48">
        <f t="shared" si="28"/>
        <v>160</v>
      </c>
      <c r="Q55" s="49">
        <f t="shared" si="29"/>
        <v>273.47999999999996</v>
      </c>
      <c r="R55" s="49">
        <f t="shared" si="15"/>
        <v>170.92499999999998</v>
      </c>
      <c r="S55" s="54">
        <v>0</v>
      </c>
      <c r="T55" s="54">
        <v>0.08</v>
      </c>
      <c r="U55" s="48" t="e">
        <f t="shared" si="16"/>
        <v>#DIV/0!</v>
      </c>
      <c r="V55" s="54">
        <v>800</v>
      </c>
      <c r="W55" s="54">
        <v>660.512</v>
      </c>
      <c r="X55" s="48">
        <f t="shared" si="17"/>
        <v>82.564</v>
      </c>
      <c r="Y55" s="54">
        <v>160</v>
      </c>
      <c r="Z55" s="54">
        <v>273.4</v>
      </c>
      <c r="AA55" s="48">
        <f t="shared" si="18"/>
        <v>170.87499999999997</v>
      </c>
      <c r="AB55" s="54">
        <v>10</v>
      </c>
      <c r="AC55" s="54">
        <v>10</v>
      </c>
      <c r="AD55" s="48">
        <f t="shared" si="19"/>
        <v>100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/>
      <c r="AL55" s="48">
        <v>0</v>
      </c>
      <c r="AM55" s="54">
        <v>3755.5</v>
      </c>
      <c r="AN55" s="54">
        <v>3755.5</v>
      </c>
      <c r="AO55" s="48">
        <v>3500</v>
      </c>
      <c r="AP55" s="54">
        <f t="shared" si="20"/>
        <v>3500</v>
      </c>
      <c r="AQ55" s="48">
        <v>255.5</v>
      </c>
      <c r="AR55" s="54">
        <v>0</v>
      </c>
      <c r="AS55" s="54">
        <v>0</v>
      </c>
      <c r="AT55" s="48">
        <v>0</v>
      </c>
      <c r="AU55" s="48"/>
      <c r="AV55" s="48"/>
      <c r="AW55" s="48"/>
      <c r="AX55" s="50"/>
      <c r="AY55" s="50"/>
      <c r="AZ55" s="53"/>
      <c r="BA55" s="53"/>
      <c r="BB55" s="53"/>
      <c r="BC55" s="49">
        <f t="shared" si="30"/>
        <v>600</v>
      </c>
      <c r="BD55" s="49">
        <f t="shared" si="31"/>
        <v>517.592</v>
      </c>
      <c r="BE55" s="49">
        <f t="shared" si="21"/>
        <v>86.26533333333333</v>
      </c>
      <c r="BF55" s="51">
        <v>600</v>
      </c>
      <c r="BG55" s="54">
        <v>517.592</v>
      </c>
      <c r="BH55" s="52">
        <v>0</v>
      </c>
      <c r="BI55" s="54">
        <v>0</v>
      </c>
      <c r="BJ55" s="52">
        <v>0</v>
      </c>
      <c r="BK55" s="52">
        <v>0</v>
      </c>
      <c r="BL55" s="51">
        <v>0</v>
      </c>
      <c r="BM55" s="54">
        <v>0</v>
      </c>
      <c r="BN55" s="52">
        <v>0</v>
      </c>
      <c r="BO55" s="52">
        <v>0</v>
      </c>
      <c r="BP55" s="52">
        <v>0</v>
      </c>
      <c r="BQ55" s="54">
        <v>0</v>
      </c>
      <c r="BR55" s="54">
        <v>0</v>
      </c>
      <c r="BS55" s="54">
        <v>0</v>
      </c>
      <c r="BT55" s="54">
        <v>0</v>
      </c>
      <c r="BU55" s="54">
        <v>0</v>
      </c>
      <c r="BV55" s="54">
        <v>0</v>
      </c>
      <c r="BW55" s="54">
        <v>0</v>
      </c>
      <c r="BX55" s="51">
        <v>0</v>
      </c>
      <c r="BY55" s="54">
        <v>0</v>
      </c>
      <c r="BZ55" s="51">
        <v>0</v>
      </c>
      <c r="CA55" s="54">
        <v>0</v>
      </c>
      <c r="CB55" s="52">
        <v>0</v>
      </c>
      <c r="CC55" s="52">
        <v>0</v>
      </c>
      <c r="CD55" s="54">
        <v>0</v>
      </c>
      <c r="CE55" s="54">
        <v>0</v>
      </c>
      <c r="CF55" s="54">
        <v>0</v>
      </c>
      <c r="CG55" s="49">
        <f t="shared" si="32"/>
        <v>5325.5</v>
      </c>
      <c r="CH55" s="49">
        <f t="shared" si="33"/>
        <v>5217.084</v>
      </c>
      <c r="CI55" s="53">
        <v>0</v>
      </c>
      <c r="CJ55" s="53">
        <v>0</v>
      </c>
      <c r="CK55" s="54">
        <v>0</v>
      </c>
      <c r="CL55" s="54">
        <v>0</v>
      </c>
      <c r="CM55" s="52">
        <v>0</v>
      </c>
      <c r="CN55" s="52">
        <v>0</v>
      </c>
      <c r="CO55" s="52">
        <v>0</v>
      </c>
      <c r="CP55" s="52">
        <v>0</v>
      </c>
      <c r="CQ55" s="52">
        <v>0</v>
      </c>
      <c r="CR55" s="52">
        <v>0</v>
      </c>
      <c r="CS55" s="54">
        <v>0</v>
      </c>
      <c r="CT55" s="54">
        <v>0</v>
      </c>
      <c r="CU55" s="54">
        <v>0</v>
      </c>
      <c r="CV55" s="49">
        <f t="shared" si="34"/>
        <v>0</v>
      </c>
      <c r="CW55" s="49">
        <f t="shared" si="35"/>
        <v>0</v>
      </c>
    </row>
    <row r="56" spans="2:101" s="25" customFormat="1" ht="18.75" customHeight="1">
      <c r="B56" s="19">
        <v>48</v>
      </c>
      <c r="C56" s="24" t="s">
        <v>93</v>
      </c>
      <c r="D56" s="48">
        <v>31.9883</v>
      </c>
      <c r="E56" s="48">
        <v>1610.493</v>
      </c>
      <c r="F56" s="49">
        <f t="shared" si="24"/>
        <v>14286.9</v>
      </c>
      <c r="G56" s="49">
        <f t="shared" si="25"/>
        <v>14337.023</v>
      </c>
      <c r="H56" s="49">
        <f t="shared" si="13"/>
        <v>100.35083188095388</v>
      </c>
      <c r="I56" s="49">
        <f t="shared" si="26"/>
        <v>-14286.9</v>
      </c>
      <c r="J56" s="49">
        <f t="shared" si="23"/>
        <v>-14337.023</v>
      </c>
      <c r="K56" s="53"/>
      <c r="L56" s="53"/>
      <c r="M56" s="49">
        <f t="shared" si="27"/>
        <v>2777</v>
      </c>
      <c r="N56" s="49">
        <f t="shared" si="36"/>
        <v>2702.1230000000005</v>
      </c>
      <c r="O56" s="49">
        <f t="shared" si="14"/>
        <v>97.30367302844797</v>
      </c>
      <c r="P56" s="48">
        <f t="shared" si="28"/>
        <v>640</v>
      </c>
      <c r="Q56" s="49">
        <f t="shared" si="29"/>
        <v>641.81</v>
      </c>
      <c r="R56" s="49">
        <f t="shared" si="15"/>
        <v>100.28281249999999</v>
      </c>
      <c r="S56" s="54">
        <v>28</v>
      </c>
      <c r="T56" s="54">
        <v>28.01</v>
      </c>
      <c r="U56" s="48">
        <f t="shared" si="16"/>
        <v>100.03571428571429</v>
      </c>
      <c r="V56" s="54">
        <v>1608</v>
      </c>
      <c r="W56" s="54">
        <v>1612.968</v>
      </c>
      <c r="X56" s="48">
        <f t="shared" si="17"/>
        <v>100.30895522388059</v>
      </c>
      <c r="Y56" s="54">
        <v>612</v>
      </c>
      <c r="Z56" s="54">
        <v>613.8</v>
      </c>
      <c r="AA56" s="48">
        <f t="shared" si="18"/>
        <v>100.29411764705883</v>
      </c>
      <c r="AB56" s="54">
        <v>38</v>
      </c>
      <c r="AC56" s="54">
        <v>58</v>
      </c>
      <c r="AD56" s="48">
        <f t="shared" si="19"/>
        <v>152.63157894736844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/>
      <c r="AL56" s="48">
        <v>0</v>
      </c>
      <c r="AM56" s="54">
        <v>11509.9</v>
      </c>
      <c r="AN56" s="54">
        <v>11634.9</v>
      </c>
      <c r="AO56" s="48">
        <v>11509.9</v>
      </c>
      <c r="AP56" s="54">
        <f t="shared" si="20"/>
        <v>11509.9</v>
      </c>
      <c r="AQ56" s="48">
        <v>125</v>
      </c>
      <c r="AR56" s="54">
        <v>0</v>
      </c>
      <c r="AS56" s="54">
        <v>0</v>
      </c>
      <c r="AT56" s="48">
        <v>0</v>
      </c>
      <c r="AU56" s="48"/>
      <c r="AV56" s="48"/>
      <c r="AW56" s="48"/>
      <c r="AX56" s="50"/>
      <c r="AY56" s="50"/>
      <c r="AZ56" s="53"/>
      <c r="BA56" s="53"/>
      <c r="BB56" s="53"/>
      <c r="BC56" s="49">
        <f t="shared" si="30"/>
        <v>491</v>
      </c>
      <c r="BD56" s="49">
        <f t="shared" si="31"/>
        <v>389.345</v>
      </c>
      <c r="BE56" s="49">
        <f t="shared" si="21"/>
        <v>79.29633401221996</v>
      </c>
      <c r="BF56" s="51">
        <v>491</v>
      </c>
      <c r="BG56" s="54">
        <v>389.345</v>
      </c>
      <c r="BH56" s="52">
        <v>0</v>
      </c>
      <c r="BI56" s="54">
        <v>0</v>
      </c>
      <c r="BJ56" s="52">
        <v>0</v>
      </c>
      <c r="BK56" s="52">
        <v>0</v>
      </c>
      <c r="BL56" s="51">
        <v>0</v>
      </c>
      <c r="BM56" s="54">
        <v>0</v>
      </c>
      <c r="BN56" s="52">
        <v>0</v>
      </c>
      <c r="BO56" s="52">
        <v>0</v>
      </c>
      <c r="BP56" s="52">
        <v>0</v>
      </c>
      <c r="BQ56" s="54">
        <v>0</v>
      </c>
      <c r="BR56" s="54">
        <v>0</v>
      </c>
      <c r="BS56" s="54">
        <v>0</v>
      </c>
      <c r="BT56" s="54">
        <v>0</v>
      </c>
      <c r="BU56" s="54">
        <v>0</v>
      </c>
      <c r="BV56" s="54">
        <v>0</v>
      </c>
      <c r="BW56" s="54">
        <v>0</v>
      </c>
      <c r="BX56" s="51">
        <v>0</v>
      </c>
      <c r="BY56" s="54">
        <v>0</v>
      </c>
      <c r="BZ56" s="51">
        <v>0</v>
      </c>
      <c r="CA56" s="54">
        <v>0</v>
      </c>
      <c r="CB56" s="52">
        <v>0</v>
      </c>
      <c r="CC56" s="52">
        <v>0</v>
      </c>
      <c r="CD56" s="54">
        <v>0</v>
      </c>
      <c r="CE56" s="54">
        <v>0</v>
      </c>
      <c r="CF56" s="54">
        <v>0</v>
      </c>
      <c r="CG56" s="49">
        <f t="shared" si="32"/>
        <v>14286.9</v>
      </c>
      <c r="CH56" s="49">
        <f t="shared" si="33"/>
        <v>14337.023</v>
      </c>
      <c r="CI56" s="53">
        <v>0</v>
      </c>
      <c r="CJ56" s="53">
        <v>0</v>
      </c>
      <c r="CK56" s="54">
        <v>0</v>
      </c>
      <c r="CL56" s="54">
        <v>0</v>
      </c>
      <c r="CM56" s="52">
        <v>0</v>
      </c>
      <c r="CN56" s="52">
        <v>0</v>
      </c>
      <c r="CO56" s="52">
        <v>0</v>
      </c>
      <c r="CP56" s="52">
        <v>0</v>
      </c>
      <c r="CQ56" s="52">
        <v>0</v>
      </c>
      <c r="CR56" s="52">
        <v>0</v>
      </c>
      <c r="CS56" s="54">
        <v>0</v>
      </c>
      <c r="CT56" s="54">
        <v>0</v>
      </c>
      <c r="CU56" s="54">
        <v>0</v>
      </c>
      <c r="CV56" s="49">
        <f t="shared" si="34"/>
        <v>0</v>
      </c>
      <c r="CW56" s="49">
        <f t="shared" si="35"/>
        <v>0</v>
      </c>
    </row>
    <row r="57" spans="2:101" s="25" customFormat="1" ht="18.75" customHeight="1">
      <c r="B57" s="19">
        <v>49</v>
      </c>
      <c r="C57" s="24" t="s">
        <v>94</v>
      </c>
      <c r="D57" s="48">
        <v>7681.1184</v>
      </c>
      <c r="E57" s="48">
        <v>10474.016</v>
      </c>
      <c r="F57" s="49">
        <f t="shared" si="24"/>
        <v>60295.9</v>
      </c>
      <c r="G57" s="49">
        <f t="shared" si="25"/>
        <v>64246.16900000001</v>
      </c>
      <c r="H57" s="49">
        <f t="shared" si="13"/>
        <v>106.55147199063289</v>
      </c>
      <c r="I57" s="49">
        <f t="shared" si="26"/>
        <v>-60295.9</v>
      </c>
      <c r="J57" s="49">
        <f t="shared" si="23"/>
        <v>-64246.16900000001</v>
      </c>
      <c r="K57" s="53"/>
      <c r="L57" s="53"/>
      <c r="M57" s="49">
        <f t="shared" si="27"/>
        <v>23774.6</v>
      </c>
      <c r="N57" s="49">
        <f t="shared" si="36"/>
        <v>24933.169</v>
      </c>
      <c r="O57" s="49">
        <f t="shared" si="14"/>
        <v>104.87313771840536</v>
      </c>
      <c r="P57" s="48">
        <f t="shared" si="28"/>
        <v>3950</v>
      </c>
      <c r="Q57" s="49">
        <f t="shared" si="29"/>
        <v>4807.79</v>
      </c>
      <c r="R57" s="49">
        <f t="shared" si="15"/>
        <v>121.71620253164556</v>
      </c>
      <c r="S57" s="54">
        <v>50</v>
      </c>
      <c r="T57" s="54">
        <v>50.19</v>
      </c>
      <c r="U57" s="48">
        <f t="shared" si="16"/>
        <v>100.38</v>
      </c>
      <c r="V57" s="54">
        <v>13600</v>
      </c>
      <c r="W57" s="54">
        <v>13872.022</v>
      </c>
      <c r="X57" s="48">
        <f t="shared" si="17"/>
        <v>102.0001617647059</v>
      </c>
      <c r="Y57" s="54">
        <v>3900</v>
      </c>
      <c r="Z57" s="54">
        <v>4757.6</v>
      </c>
      <c r="AA57" s="48">
        <f t="shared" si="18"/>
        <v>121.9897435897436</v>
      </c>
      <c r="AB57" s="54">
        <v>128</v>
      </c>
      <c r="AC57" s="54">
        <v>128</v>
      </c>
      <c r="AD57" s="48">
        <f t="shared" si="19"/>
        <v>100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/>
      <c r="AL57" s="48">
        <v>0</v>
      </c>
      <c r="AM57" s="54">
        <v>36521.3</v>
      </c>
      <c r="AN57" s="54">
        <v>39313</v>
      </c>
      <c r="AO57" s="48">
        <v>36521.3</v>
      </c>
      <c r="AP57" s="54">
        <f t="shared" si="20"/>
        <v>36521.3</v>
      </c>
      <c r="AQ57" s="48">
        <v>2791.7</v>
      </c>
      <c r="AR57" s="54">
        <v>0</v>
      </c>
      <c r="AS57" s="54">
        <v>0</v>
      </c>
      <c r="AT57" s="48">
        <v>0</v>
      </c>
      <c r="AU57" s="48"/>
      <c r="AV57" s="48"/>
      <c r="AW57" s="48"/>
      <c r="AX57" s="50"/>
      <c r="AY57" s="50"/>
      <c r="AZ57" s="53"/>
      <c r="BA57" s="53"/>
      <c r="BB57" s="53"/>
      <c r="BC57" s="49">
        <f t="shared" si="30"/>
        <v>696.6</v>
      </c>
      <c r="BD57" s="49">
        <f t="shared" si="31"/>
        <v>697.677</v>
      </c>
      <c r="BE57" s="49">
        <f t="shared" si="21"/>
        <v>100.15460809646856</v>
      </c>
      <c r="BF57" s="51">
        <v>696.6</v>
      </c>
      <c r="BG57" s="54">
        <v>697.677</v>
      </c>
      <c r="BH57" s="52">
        <v>0</v>
      </c>
      <c r="BI57" s="54">
        <v>0</v>
      </c>
      <c r="BJ57" s="52">
        <v>0</v>
      </c>
      <c r="BK57" s="52">
        <v>0</v>
      </c>
      <c r="BL57" s="51">
        <v>0</v>
      </c>
      <c r="BM57" s="54">
        <v>0</v>
      </c>
      <c r="BN57" s="52">
        <v>0</v>
      </c>
      <c r="BO57" s="52">
        <v>0</v>
      </c>
      <c r="BP57" s="52">
        <v>0</v>
      </c>
      <c r="BQ57" s="54">
        <v>0</v>
      </c>
      <c r="BR57" s="54">
        <v>0</v>
      </c>
      <c r="BS57" s="54">
        <v>0</v>
      </c>
      <c r="BT57" s="54">
        <v>5400</v>
      </c>
      <c r="BU57" s="54">
        <v>5427.68</v>
      </c>
      <c r="BV57" s="54">
        <v>5400</v>
      </c>
      <c r="BW57" s="54">
        <v>5427.68</v>
      </c>
      <c r="BX57" s="51">
        <v>0</v>
      </c>
      <c r="BY57" s="54">
        <v>0</v>
      </c>
      <c r="BZ57" s="51">
        <v>0</v>
      </c>
      <c r="CA57" s="54">
        <v>0</v>
      </c>
      <c r="CB57" s="52">
        <v>0</v>
      </c>
      <c r="CC57" s="52">
        <v>0</v>
      </c>
      <c r="CD57" s="54">
        <v>0</v>
      </c>
      <c r="CE57" s="54">
        <v>0</v>
      </c>
      <c r="CF57" s="54">
        <v>0</v>
      </c>
      <c r="CG57" s="49">
        <f t="shared" si="32"/>
        <v>60295.9</v>
      </c>
      <c r="CH57" s="49">
        <f t="shared" si="33"/>
        <v>64246.16900000001</v>
      </c>
      <c r="CI57" s="53">
        <v>0</v>
      </c>
      <c r="CJ57" s="53">
        <v>0</v>
      </c>
      <c r="CK57" s="54">
        <v>0</v>
      </c>
      <c r="CL57" s="54">
        <v>0</v>
      </c>
      <c r="CM57" s="52">
        <v>0</v>
      </c>
      <c r="CN57" s="52">
        <v>0</v>
      </c>
      <c r="CO57" s="52">
        <v>0</v>
      </c>
      <c r="CP57" s="52">
        <v>0</v>
      </c>
      <c r="CQ57" s="52">
        <v>0</v>
      </c>
      <c r="CR57" s="52">
        <v>0</v>
      </c>
      <c r="CS57" s="54">
        <v>0</v>
      </c>
      <c r="CT57" s="54">
        <v>0</v>
      </c>
      <c r="CU57" s="54">
        <v>0</v>
      </c>
      <c r="CV57" s="49">
        <f t="shared" si="34"/>
        <v>0</v>
      </c>
      <c r="CW57" s="49">
        <f t="shared" si="35"/>
        <v>0</v>
      </c>
    </row>
    <row r="58" spans="2:101" s="25" customFormat="1" ht="18.75" customHeight="1">
      <c r="B58" s="19"/>
      <c r="C58" s="24" t="s">
        <v>95</v>
      </c>
      <c r="D58" s="48">
        <v>5141.8246</v>
      </c>
      <c r="E58" s="48">
        <v>5546.508</v>
      </c>
      <c r="F58" s="49">
        <f t="shared" si="24"/>
        <v>40830.5</v>
      </c>
      <c r="G58" s="49">
        <f t="shared" si="25"/>
        <v>42687.503000000004</v>
      </c>
      <c r="H58" s="49">
        <f t="shared" si="13"/>
        <v>104.54807802990413</v>
      </c>
      <c r="I58" s="49">
        <f t="shared" si="26"/>
        <v>-40830.5</v>
      </c>
      <c r="J58" s="49">
        <f t="shared" si="23"/>
        <v>-42687.503000000004</v>
      </c>
      <c r="K58" s="53"/>
      <c r="L58" s="53"/>
      <c r="M58" s="49">
        <f t="shared" si="27"/>
        <v>8705.8</v>
      </c>
      <c r="N58" s="49">
        <f t="shared" si="36"/>
        <v>10562.802999999998</v>
      </c>
      <c r="O58" s="49">
        <f t="shared" si="14"/>
        <v>121.3306416412047</v>
      </c>
      <c r="P58" s="48">
        <f t="shared" si="28"/>
        <v>3200</v>
      </c>
      <c r="Q58" s="49">
        <f t="shared" si="29"/>
        <v>4891.733</v>
      </c>
      <c r="R58" s="49">
        <f t="shared" si="15"/>
        <v>152.86665625</v>
      </c>
      <c r="S58" s="54">
        <v>400</v>
      </c>
      <c r="T58" s="54">
        <v>608.004</v>
      </c>
      <c r="U58" s="48">
        <f t="shared" si="16"/>
        <v>152.001</v>
      </c>
      <c r="V58" s="54">
        <v>4300</v>
      </c>
      <c r="W58" s="54">
        <v>4332.177</v>
      </c>
      <c r="X58" s="48">
        <f t="shared" si="17"/>
        <v>100.74830232558139</v>
      </c>
      <c r="Y58" s="54">
        <v>2800</v>
      </c>
      <c r="Z58" s="54">
        <v>4283.729</v>
      </c>
      <c r="AA58" s="48">
        <f t="shared" si="18"/>
        <v>152.99032142857143</v>
      </c>
      <c r="AB58" s="54">
        <v>280</v>
      </c>
      <c r="AC58" s="54">
        <v>301</v>
      </c>
      <c r="AD58" s="48">
        <f t="shared" si="19"/>
        <v>107.5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/>
      <c r="AL58" s="48">
        <v>0</v>
      </c>
      <c r="AM58" s="54">
        <v>32124.7</v>
      </c>
      <c r="AN58" s="54">
        <v>32124.7</v>
      </c>
      <c r="AO58" s="48">
        <v>31941.7</v>
      </c>
      <c r="AP58" s="54">
        <f t="shared" si="20"/>
        <v>31941.7</v>
      </c>
      <c r="AQ58" s="48">
        <v>183</v>
      </c>
      <c r="AR58" s="54">
        <v>0</v>
      </c>
      <c r="AS58" s="54">
        <v>0</v>
      </c>
      <c r="AT58" s="48">
        <v>0</v>
      </c>
      <c r="AU58" s="48"/>
      <c r="AV58" s="48"/>
      <c r="AW58" s="48"/>
      <c r="AX58" s="50"/>
      <c r="AY58" s="50"/>
      <c r="AZ58" s="53"/>
      <c r="BA58" s="53"/>
      <c r="BB58" s="53"/>
      <c r="BC58" s="49">
        <f t="shared" si="30"/>
        <v>416.8</v>
      </c>
      <c r="BD58" s="49">
        <f t="shared" si="31"/>
        <v>416.901</v>
      </c>
      <c r="BE58" s="49">
        <f t="shared" si="21"/>
        <v>100.02423224568138</v>
      </c>
      <c r="BF58" s="51">
        <v>416.8</v>
      </c>
      <c r="BG58" s="54">
        <v>416.901</v>
      </c>
      <c r="BH58" s="52">
        <v>0</v>
      </c>
      <c r="BI58" s="54">
        <v>0</v>
      </c>
      <c r="BJ58" s="52">
        <v>0</v>
      </c>
      <c r="BK58" s="52">
        <v>0</v>
      </c>
      <c r="BL58" s="51">
        <v>0</v>
      </c>
      <c r="BM58" s="54">
        <v>0</v>
      </c>
      <c r="BN58" s="52">
        <v>0</v>
      </c>
      <c r="BO58" s="52">
        <v>0</v>
      </c>
      <c r="BP58" s="52">
        <v>0</v>
      </c>
      <c r="BQ58" s="54">
        <v>0</v>
      </c>
      <c r="BR58" s="54">
        <v>0</v>
      </c>
      <c r="BS58" s="54">
        <v>0</v>
      </c>
      <c r="BT58" s="54">
        <v>509</v>
      </c>
      <c r="BU58" s="54">
        <v>513.3</v>
      </c>
      <c r="BV58" s="54">
        <v>505</v>
      </c>
      <c r="BW58" s="54">
        <v>507.3</v>
      </c>
      <c r="BX58" s="51">
        <v>0</v>
      </c>
      <c r="BY58" s="54">
        <v>0</v>
      </c>
      <c r="BZ58" s="51">
        <v>0</v>
      </c>
      <c r="CA58" s="54">
        <v>0</v>
      </c>
      <c r="CB58" s="52">
        <v>0</v>
      </c>
      <c r="CC58" s="52">
        <v>0</v>
      </c>
      <c r="CD58" s="54">
        <v>0</v>
      </c>
      <c r="CE58" s="54">
        <v>107.692</v>
      </c>
      <c r="CF58" s="54">
        <v>0</v>
      </c>
      <c r="CG58" s="49">
        <f t="shared" si="32"/>
        <v>40830.5</v>
      </c>
      <c r="CH58" s="49">
        <f t="shared" si="33"/>
        <v>42687.503000000004</v>
      </c>
      <c r="CI58" s="53">
        <v>0</v>
      </c>
      <c r="CJ58" s="53">
        <v>0</v>
      </c>
      <c r="CK58" s="54">
        <v>0</v>
      </c>
      <c r="CL58" s="54">
        <v>0</v>
      </c>
      <c r="CM58" s="52">
        <v>0</v>
      </c>
      <c r="CN58" s="52">
        <v>0</v>
      </c>
      <c r="CO58" s="52">
        <v>0</v>
      </c>
      <c r="CP58" s="52">
        <v>0</v>
      </c>
      <c r="CQ58" s="52">
        <v>0</v>
      </c>
      <c r="CR58" s="52">
        <v>0</v>
      </c>
      <c r="CS58" s="54">
        <v>0</v>
      </c>
      <c r="CT58" s="54">
        <v>0</v>
      </c>
      <c r="CU58" s="54">
        <v>0</v>
      </c>
      <c r="CV58" s="49">
        <f t="shared" si="34"/>
        <v>0</v>
      </c>
      <c r="CW58" s="49">
        <f t="shared" si="35"/>
        <v>0</v>
      </c>
    </row>
    <row r="59" spans="2:101" s="25" customFormat="1" ht="18.75" customHeight="1">
      <c r="B59" s="19">
        <v>51</v>
      </c>
      <c r="C59" s="24" t="s">
        <v>96</v>
      </c>
      <c r="D59" s="48">
        <v>0.443</v>
      </c>
      <c r="E59" s="48">
        <v>179.348</v>
      </c>
      <c r="F59" s="49">
        <f t="shared" si="24"/>
        <v>26897.6</v>
      </c>
      <c r="G59" s="49">
        <f t="shared" si="25"/>
        <v>26543.42</v>
      </c>
      <c r="H59" s="49">
        <f t="shared" si="13"/>
        <v>98.68322824341205</v>
      </c>
      <c r="I59" s="49">
        <f t="shared" si="26"/>
        <v>-26897.6</v>
      </c>
      <c r="J59" s="49">
        <f t="shared" si="23"/>
        <v>-26543.42</v>
      </c>
      <c r="K59" s="53"/>
      <c r="L59" s="53"/>
      <c r="M59" s="49">
        <f t="shared" si="27"/>
        <v>7720</v>
      </c>
      <c r="N59" s="49">
        <f t="shared" si="36"/>
        <v>7365.82</v>
      </c>
      <c r="O59" s="49">
        <f t="shared" si="14"/>
        <v>95.4121761658031</v>
      </c>
      <c r="P59" s="48">
        <f t="shared" si="28"/>
        <v>2500</v>
      </c>
      <c r="Q59" s="49">
        <f t="shared" si="29"/>
        <v>2500.75</v>
      </c>
      <c r="R59" s="49">
        <f t="shared" si="15"/>
        <v>100.03</v>
      </c>
      <c r="S59" s="54">
        <v>500</v>
      </c>
      <c r="T59" s="54">
        <v>500.25</v>
      </c>
      <c r="U59" s="48">
        <f t="shared" si="16"/>
        <v>100.05</v>
      </c>
      <c r="V59" s="54">
        <v>5000</v>
      </c>
      <c r="W59" s="54">
        <v>4600.5</v>
      </c>
      <c r="X59" s="48">
        <f t="shared" si="17"/>
        <v>92.01</v>
      </c>
      <c r="Y59" s="54">
        <v>2000</v>
      </c>
      <c r="Z59" s="54">
        <v>2000.5</v>
      </c>
      <c r="AA59" s="48">
        <f t="shared" si="18"/>
        <v>100.025</v>
      </c>
      <c r="AB59" s="54">
        <v>100</v>
      </c>
      <c r="AC59" s="54">
        <v>100</v>
      </c>
      <c r="AD59" s="48">
        <f t="shared" si="19"/>
        <v>100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/>
      <c r="AL59" s="48">
        <v>0</v>
      </c>
      <c r="AM59" s="54">
        <v>19177.6</v>
      </c>
      <c r="AN59" s="54">
        <v>19177.6</v>
      </c>
      <c r="AO59" s="48">
        <v>19039.2</v>
      </c>
      <c r="AP59" s="54">
        <f t="shared" si="20"/>
        <v>19039.2</v>
      </c>
      <c r="AQ59" s="48">
        <v>138.4</v>
      </c>
      <c r="AR59" s="54">
        <v>0</v>
      </c>
      <c r="AS59" s="54">
        <v>0</v>
      </c>
      <c r="AT59" s="48">
        <v>0</v>
      </c>
      <c r="AU59" s="48"/>
      <c r="AV59" s="48"/>
      <c r="AW59" s="48"/>
      <c r="AX59" s="50"/>
      <c r="AY59" s="50"/>
      <c r="AZ59" s="53"/>
      <c r="BA59" s="53"/>
      <c r="BB59" s="53"/>
      <c r="BC59" s="49">
        <f t="shared" si="30"/>
        <v>120</v>
      </c>
      <c r="BD59" s="49">
        <f t="shared" si="31"/>
        <v>120</v>
      </c>
      <c r="BE59" s="49">
        <f t="shared" si="21"/>
        <v>100</v>
      </c>
      <c r="BF59" s="51">
        <v>120</v>
      </c>
      <c r="BG59" s="54">
        <v>120</v>
      </c>
      <c r="BH59" s="52">
        <v>0</v>
      </c>
      <c r="BI59" s="54">
        <v>0</v>
      </c>
      <c r="BJ59" s="52">
        <v>0</v>
      </c>
      <c r="BK59" s="52">
        <v>0</v>
      </c>
      <c r="BL59" s="51">
        <v>0</v>
      </c>
      <c r="BM59" s="54">
        <v>0</v>
      </c>
      <c r="BN59" s="52">
        <v>0</v>
      </c>
      <c r="BO59" s="52">
        <v>0</v>
      </c>
      <c r="BP59" s="52">
        <v>0</v>
      </c>
      <c r="BQ59" s="54">
        <v>0</v>
      </c>
      <c r="BR59" s="54">
        <v>0</v>
      </c>
      <c r="BS59" s="54">
        <v>0</v>
      </c>
      <c r="BT59" s="54">
        <v>0</v>
      </c>
      <c r="BU59" s="54">
        <v>0</v>
      </c>
      <c r="BV59" s="54">
        <v>0</v>
      </c>
      <c r="BW59" s="54">
        <v>0</v>
      </c>
      <c r="BX59" s="51">
        <v>0</v>
      </c>
      <c r="BY59" s="54">
        <v>44.57</v>
      </c>
      <c r="BZ59" s="51">
        <v>0</v>
      </c>
      <c r="CA59" s="54">
        <v>0</v>
      </c>
      <c r="CB59" s="52">
        <v>0</v>
      </c>
      <c r="CC59" s="52">
        <v>0</v>
      </c>
      <c r="CD59" s="54">
        <v>0</v>
      </c>
      <c r="CE59" s="54">
        <v>0</v>
      </c>
      <c r="CF59" s="54">
        <v>0</v>
      </c>
      <c r="CG59" s="49">
        <f t="shared" si="32"/>
        <v>26897.6</v>
      </c>
      <c r="CH59" s="49">
        <f t="shared" si="33"/>
        <v>26543.42</v>
      </c>
      <c r="CI59" s="53">
        <v>0</v>
      </c>
      <c r="CJ59" s="53">
        <v>0</v>
      </c>
      <c r="CK59" s="54">
        <v>0</v>
      </c>
      <c r="CL59" s="54">
        <v>0</v>
      </c>
      <c r="CM59" s="52">
        <v>0</v>
      </c>
      <c r="CN59" s="52">
        <v>0</v>
      </c>
      <c r="CO59" s="52">
        <v>0</v>
      </c>
      <c r="CP59" s="52">
        <v>0</v>
      </c>
      <c r="CQ59" s="52">
        <v>0</v>
      </c>
      <c r="CR59" s="52">
        <v>0</v>
      </c>
      <c r="CS59" s="54">
        <v>0</v>
      </c>
      <c r="CT59" s="54">
        <v>0</v>
      </c>
      <c r="CU59" s="54">
        <v>0</v>
      </c>
      <c r="CV59" s="49">
        <f t="shared" si="34"/>
        <v>0</v>
      </c>
      <c r="CW59" s="49">
        <f t="shared" si="35"/>
        <v>0</v>
      </c>
    </row>
    <row r="60" spans="2:101" s="25" customFormat="1" ht="18.75" customHeight="1">
      <c r="B60" s="19">
        <v>52</v>
      </c>
      <c r="C60" s="24" t="s">
        <v>97</v>
      </c>
      <c r="D60" s="48">
        <v>3534.4288</v>
      </c>
      <c r="E60" s="48">
        <v>4874.8144</v>
      </c>
      <c r="F60" s="49">
        <f t="shared" si="24"/>
        <v>45932.682</v>
      </c>
      <c r="G60" s="49">
        <f t="shared" si="25"/>
        <v>43410.977000000006</v>
      </c>
      <c r="H60" s="49">
        <f t="shared" si="13"/>
        <v>94.50999834932348</v>
      </c>
      <c r="I60" s="49">
        <f t="shared" si="26"/>
        <v>-45932.682</v>
      </c>
      <c r="J60" s="49">
        <f t="shared" si="23"/>
        <v>-43410.977000000006</v>
      </c>
      <c r="K60" s="53"/>
      <c r="L60" s="53"/>
      <c r="M60" s="49">
        <f t="shared" si="27"/>
        <v>9598.482</v>
      </c>
      <c r="N60" s="49">
        <f t="shared" si="36"/>
        <v>9811.023</v>
      </c>
      <c r="O60" s="49">
        <f t="shared" si="14"/>
        <v>102.21431888917434</v>
      </c>
      <c r="P60" s="48">
        <f t="shared" si="28"/>
        <v>3157.181</v>
      </c>
      <c r="Q60" s="49">
        <f t="shared" si="29"/>
        <v>3395.218</v>
      </c>
      <c r="R60" s="49">
        <f t="shared" si="15"/>
        <v>107.53954239557378</v>
      </c>
      <c r="S60" s="54">
        <v>1150.886</v>
      </c>
      <c r="T60" s="54">
        <v>867.42</v>
      </c>
      <c r="U60" s="48">
        <f t="shared" si="16"/>
        <v>75.36975860337166</v>
      </c>
      <c r="V60" s="54">
        <v>2718.001</v>
      </c>
      <c r="W60" s="54">
        <v>2539.587</v>
      </c>
      <c r="X60" s="48">
        <f t="shared" si="17"/>
        <v>93.43583758799205</v>
      </c>
      <c r="Y60" s="54">
        <v>2006.295</v>
      </c>
      <c r="Z60" s="54">
        <v>2527.798</v>
      </c>
      <c r="AA60" s="48">
        <f t="shared" si="18"/>
        <v>125.99333597501861</v>
      </c>
      <c r="AB60" s="54">
        <v>1919</v>
      </c>
      <c r="AC60" s="54">
        <v>1890.3</v>
      </c>
      <c r="AD60" s="48">
        <f t="shared" si="19"/>
        <v>98.50442939030745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/>
      <c r="AL60" s="48">
        <v>0</v>
      </c>
      <c r="AM60" s="54">
        <v>35777.7</v>
      </c>
      <c r="AN60" s="54">
        <v>36148.7</v>
      </c>
      <c r="AO60" s="48">
        <v>35777.7</v>
      </c>
      <c r="AP60" s="54">
        <f t="shared" si="20"/>
        <v>35777.7</v>
      </c>
      <c r="AQ60" s="48">
        <v>556.5</v>
      </c>
      <c r="AR60" s="54">
        <v>556.5</v>
      </c>
      <c r="AS60" s="54">
        <v>185.5</v>
      </c>
      <c r="AT60" s="48">
        <v>0</v>
      </c>
      <c r="AU60" s="48"/>
      <c r="AV60" s="48"/>
      <c r="AW60" s="48"/>
      <c r="AX60" s="50"/>
      <c r="AY60" s="50"/>
      <c r="AZ60" s="53"/>
      <c r="BA60" s="53"/>
      <c r="BB60" s="53"/>
      <c r="BC60" s="49">
        <f t="shared" si="30"/>
        <v>1054.3</v>
      </c>
      <c r="BD60" s="49">
        <f t="shared" si="31"/>
        <v>1054.768</v>
      </c>
      <c r="BE60" s="49">
        <f t="shared" si="21"/>
        <v>100.04438964241677</v>
      </c>
      <c r="BF60" s="51">
        <v>1054.3</v>
      </c>
      <c r="BG60" s="54">
        <v>1054.768</v>
      </c>
      <c r="BH60" s="52">
        <v>0</v>
      </c>
      <c r="BI60" s="54">
        <v>0</v>
      </c>
      <c r="BJ60" s="52">
        <v>0</v>
      </c>
      <c r="BK60" s="52">
        <v>0</v>
      </c>
      <c r="BL60" s="51">
        <v>0</v>
      </c>
      <c r="BM60" s="54">
        <v>0</v>
      </c>
      <c r="BN60" s="52">
        <v>0</v>
      </c>
      <c r="BO60" s="52">
        <v>0</v>
      </c>
      <c r="BP60" s="52">
        <v>0</v>
      </c>
      <c r="BQ60" s="54">
        <v>0</v>
      </c>
      <c r="BR60" s="54">
        <v>0</v>
      </c>
      <c r="BS60" s="54">
        <v>0</v>
      </c>
      <c r="BT60" s="54">
        <v>750</v>
      </c>
      <c r="BU60" s="54">
        <v>651.25</v>
      </c>
      <c r="BV60" s="54">
        <v>750</v>
      </c>
      <c r="BW60" s="54">
        <v>651.25</v>
      </c>
      <c r="BX60" s="51">
        <v>0</v>
      </c>
      <c r="BY60" s="54">
        <v>0</v>
      </c>
      <c r="BZ60" s="51">
        <v>0</v>
      </c>
      <c r="CA60" s="54">
        <v>0</v>
      </c>
      <c r="CB60" s="52">
        <v>0</v>
      </c>
      <c r="CC60" s="52">
        <v>0</v>
      </c>
      <c r="CD60" s="54">
        <v>0</v>
      </c>
      <c r="CE60" s="54">
        <v>279.9</v>
      </c>
      <c r="CF60" s="54">
        <v>0</v>
      </c>
      <c r="CG60" s="49">
        <f t="shared" si="32"/>
        <v>45932.682</v>
      </c>
      <c r="CH60" s="49">
        <f t="shared" si="33"/>
        <v>46145.223000000005</v>
      </c>
      <c r="CI60" s="53">
        <v>0</v>
      </c>
      <c r="CJ60" s="53">
        <v>0</v>
      </c>
      <c r="CK60" s="54">
        <v>0</v>
      </c>
      <c r="CL60" s="54">
        <v>-2734.246</v>
      </c>
      <c r="CM60" s="52">
        <v>0</v>
      </c>
      <c r="CN60" s="52">
        <v>0</v>
      </c>
      <c r="CO60" s="52">
        <v>0</v>
      </c>
      <c r="CP60" s="52">
        <v>0</v>
      </c>
      <c r="CQ60" s="52">
        <v>0</v>
      </c>
      <c r="CR60" s="52">
        <v>0</v>
      </c>
      <c r="CS60" s="54">
        <v>0</v>
      </c>
      <c r="CT60" s="54">
        <v>0</v>
      </c>
      <c r="CU60" s="54">
        <v>0</v>
      </c>
      <c r="CV60" s="49">
        <f t="shared" si="34"/>
        <v>0</v>
      </c>
      <c r="CW60" s="49">
        <f t="shared" si="35"/>
        <v>-2734.246</v>
      </c>
    </row>
    <row r="61" spans="2:101" s="25" customFormat="1" ht="18.75" customHeight="1">
      <c r="B61" s="19">
        <v>53</v>
      </c>
      <c r="C61" s="24" t="s">
        <v>150</v>
      </c>
      <c r="D61" s="48">
        <v>3936.5319</v>
      </c>
      <c r="E61" s="48">
        <v>359.302</v>
      </c>
      <c r="F61" s="49">
        <f t="shared" si="24"/>
        <v>26675.1</v>
      </c>
      <c r="G61" s="49">
        <f t="shared" si="25"/>
        <v>27530.426</v>
      </c>
      <c r="H61" s="49">
        <f t="shared" si="13"/>
        <v>103.20645845751282</v>
      </c>
      <c r="I61" s="49">
        <f t="shared" si="26"/>
        <v>-26675.1</v>
      </c>
      <c r="J61" s="49">
        <f t="shared" si="23"/>
        <v>-27530.426</v>
      </c>
      <c r="K61" s="53"/>
      <c r="L61" s="53"/>
      <c r="M61" s="49">
        <f t="shared" si="27"/>
        <v>4206</v>
      </c>
      <c r="N61" s="49">
        <f t="shared" si="36"/>
        <v>5061.326</v>
      </c>
      <c r="O61" s="49">
        <f t="shared" si="14"/>
        <v>120.33585354255824</v>
      </c>
      <c r="P61" s="48">
        <f t="shared" si="28"/>
        <v>2393</v>
      </c>
      <c r="Q61" s="49">
        <f t="shared" si="29"/>
        <v>3245.5099999999998</v>
      </c>
      <c r="R61" s="49">
        <f t="shared" si="15"/>
        <v>135.62515670706225</v>
      </c>
      <c r="S61" s="54">
        <v>93</v>
      </c>
      <c r="T61" s="54">
        <v>72.66</v>
      </c>
      <c r="U61" s="48">
        <f t="shared" si="16"/>
        <v>78.12903225806451</v>
      </c>
      <c r="V61" s="54">
        <v>1700</v>
      </c>
      <c r="W61" s="54">
        <v>1702.816</v>
      </c>
      <c r="X61" s="48">
        <f t="shared" si="17"/>
        <v>100.16564705882354</v>
      </c>
      <c r="Y61" s="54">
        <v>2300</v>
      </c>
      <c r="Z61" s="54">
        <v>3172.85</v>
      </c>
      <c r="AA61" s="48">
        <f t="shared" si="18"/>
        <v>137.95</v>
      </c>
      <c r="AB61" s="54">
        <v>13</v>
      </c>
      <c r="AC61" s="54">
        <v>13</v>
      </c>
      <c r="AD61" s="48">
        <f t="shared" si="19"/>
        <v>100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/>
      <c r="AL61" s="48">
        <v>0</v>
      </c>
      <c r="AM61" s="54">
        <v>10599.1</v>
      </c>
      <c r="AN61" s="54">
        <v>10599.1</v>
      </c>
      <c r="AO61" s="48">
        <v>10599.1</v>
      </c>
      <c r="AP61" s="54">
        <f t="shared" si="20"/>
        <v>10599.1</v>
      </c>
      <c r="AQ61" s="48"/>
      <c r="AR61" s="54">
        <v>2325</v>
      </c>
      <c r="AS61" s="54">
        <v>2325</v>
      </c>
      <c r="AT61" s="48">
        <v>0</v>
      </c>
      <c r="AU61" s="48"/>
      <c r="AV61" s="48"/>
      <c r="AW61" s="48"/>
      <c r="AX61" s="50"/>
      <c r="AY61" s="50"/>
      <c r="AZ61" s="53"/>
      <c r="BA61" s="53"/>
      <c r="BB61" s="53"/>
      <c r="BC61" s="49">
        <f t="shared" si="30"/>
        <v>100</v>
      </c>
      <c r="BD61" s="49">
        <f t="shared" si="31"/>
        <v>100</v>
      </c>
      <c r="BE61" s="49">
        <f t="shared" si="21"/>
        <v>100</v>
      </c>
      <c r="BF61" s="51">
        <v>0</v>
      </c>
      <c r="BG61" s="54">
        <v>0</v>
      </c>
      <c r="BH61" s="52">
        <v>0</v>
      </c>
      <c r="BI61" s="54">
        <v>0</v>
      </c>
      <c r="BJ61" s="52">
        <v>0</v>
      </c>
      <c r="BK61" s="52">
        <v>0</v>
      </c>
      <c r="BL61" s="51">
        <v>100</v>
      </c>
      <c r="BM61" s="54">
        <v>100</v>
      </c>
      <c r="BN61" s="52">
        <v>0</v>
      </c>
      <c r="BO61" s="52">
        <v>0</v>
      </c>
      <c r="BP61" s="52">
        <v>0</v>
      </c>
      <c r="BQ61" s="54">
        <v>0</v>
      </c>
      <c r="BR61" s="54">
        <v>0</v>
      </c>
      <c r="BS61" s="54">
        <v>0</v>
      </c>
      <c r="BT61" s="54">
        <v>0</v>
      </c>
      <c r="BU61" s="54">
        <v>0</v>
      </c>
      <c r="BV61" s="54">
        <v>0</v>
      </c>
      <c r="BW61" s="54">
        <v>0</v>
      </c>
      <c r="BX61" s="51">
        <v>0</v>
      </c>
      <c r="BY61" s="54">
        <v>0</v>
      </c>
      <c r="BZ61" s="51">
        <v>0</v>
      </c>
      <c r="CA61" s="54">
        <v>0</v>
      </c>
      <c r="CB61" s="52">
        <v>0</v>
      </c>
      <c r="CC61" s="52">
        <v>0</v>
      </c>
      <c r="CD61" s="54">
        <v>0</v>
      </c>
      <c r="CE61" s="54">
        <v>0</v>
      </c>
      <c r="CF61" s="54">
        <v>0</v>
      </c>
      <c r="CG61" s="49">
        <f t="shared" si="32"/>
        <v>17130.1</v>
      </c>
      <c r="CH61" s="49">
        <f t="shared" si="33"/>
        <v>17985.426</v>
      </c>
      <c r="CI61" s="53">
        <v>0</v>
      </c>
      <c r="CJ61" s="53">
        <v>0</v>
      </c>
      <c r="CK61" s="54">
        <v>9545</v>
      </c>
      <c r="CL61" s="54">
        <v>9545</v>
      </c>
      <c r="CM61" s="52">
        <v>0</v>
      </c>
      <c r="CN61" s="52">
        <v>0</v>
      </c>
      <c r="CO61" s="52">
        <v>0</v>
      </c>
      <c r="CP61" s="52">
        <v>0</v>
      </c>
      <c r="CQ61" s="52">
        <v>0</v>
      </c>
      <c r="CR61" s="52">
        <v>0</v>
      </c>
      <c r="CS61" s="54">
        <v>500</v>
      </c>
      <c r="CT61" s="54">
        <v>500</v>
      </c>
      <c r="CU61" s="54">
        <v>0</v>
      </c>
      <c r="CV61" s="49">
        <f t="shared" si="34"/>
        <v>10045</v>
      </c>
      <c r="CW61" s="49">
        <f t="shared" si="35"/>
        <v>10045</v>
      </c>
    </row>
    <row r="62" spans="2:101" s="25" customFormat="1" ht="18.75" customHeight="1">
      <c r="B62" s="19">
        <v>54</v>
      </c>
      <c r="C62" s="24" t="s">
        <v>99</v>
      </c>
      <c r="D62" s="48">
        <v>43570.7393</v>
      </c>
      <c r="E62" s="48">
        <v>7887.009</v>
      </c>
      <c r="F62" s="49">
        <f t="shared" si="24"/>
        <v>90991.7</v>
      </c>
      <c r="G62" s="49">
        <f t="shared" si="25"/>
        <v>91015.96100000001</v>
      </c>
      <c r="H62" s="49">
        <f t="shared" si="13"/>
        <v>100.02666287144872</v>
      </c>
      <c r="I62" s="49">
        <f t="shared" si="26"/>
        <v>-90991.7</v>
      </c>
      <c r="J62" s="49">
        <f>L62-G62</f>
        <v>-91015.96100000001</v>
      </c>
      <c r="K62" s="53"/>
      <c r="L62" s="53"/>
      <c r="M62" s="49">
        <f t="shared" si="27"/>
        <v>33602.9</v>
      </c>
      <c r="N62" s="49">
        <f t="shared" si="36"/>
        <v>33627.161</v>
      </c>
      <c r="O62" s="49">
        <f t="shared" si="14"/>
        <v>100.07219912567069</v>
      </c>
      <c r="P62" s="48">
        <f t="shared" si="28"/>
        <v>15420</v>
      </c>
      <c r="Q62" s="49">
        <f t="shared" si="29"/>
        <v>16019.035</v>
      </c>
      <c r="R62" s="49">
        <f t="shared" si="15"/>
        <v>103.8847924773022</v>
      </c>
      <c r="S62" s="54">
        <v>420</v>
      </c>
      <c r="T62" s="54">
        <v>937.185</v>
      </c>
      <c r="U62" s="48">
        <f t="shared" si="16"/>
        <v>223.1392857142857</v>
      </c>
      <c r="V62" s="54">
        <v>7900</v>
      </c>
      <c r="W62" s="54">
        <v>7901.724</v>
      </c>
      <c r="X62" s="48">
        <f t="shared" si="17"/>
        <v>100.02182278481013</v>
      </c>
      <c r="Y62" s="54">
        <v>15000</v>
      </c>
      <c r="Z62" s="54">
        <v>15081.85</v>
      </c>
      <c r="AA62" s="48">
        <f t="shared" si="18"/>
        <v>100.54566666666666</v>
      </c>
      <c r="AB62" s="54">
        <v>1055.5</v>
      </c>
      <c r="AC62" s="54">
        <v>1061.5</v>
      </c>
      <c r="AD62" s="48">
        <f t="shared" si="19"/>
        <v>100.56845097110374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/>
      <c r="AL62" s="48">
        <v>0</v>
      </c>
      <c r="AM62" s="54">
        <v>57388.8</v>
      </c>
      <c r="AN62" s="54">
        <v>57388.8</v>
      </c>
      <c r="AO62" s="48">
        <v>55545.2</v>
      </c>
      <c r="AP62" s="54">
        <f t="shared" si="20"/>
        <v>55545.2</v>
      </c>
      <c r="AQ62" s="48">
        <v>1843.6</v>
      </c>
      <c r="AR62" s="54">
        <v>0</v>
      </c>
      <c r="AS62" s="54">
        <v>0</v>
      </c>
      <c r="AT62" s="48">
        <v>0</v>
      </c>
      <c r="AU62" s="48"/>
      <c r="AV62" s="48"/>
      <c r="AW62" s="48"/>
      <c r="AX62" s="50"/>
      <c r="AY62" s="50"/>
      <c r="AZ62" s="53"/>
      <c r="BA62" s="53"/>
      <c r="BB62" s="53"/>
      <c r="BC62" s="49">
        <f t="shared" si="30"/>
        <v>1543.4</v>
      </c>
      <c r="BD62" s="49">
        <f t="shared" si="31"/>
        <v>1544.152</v>
      </c>
      <c r="BE62" s="49">
        <f t="shared" si="21"/>
        <v>100.0487235972528</v>
      </c>
      <c r="BF62" s="51">
        <v>1543.4</v>
      </c>
      <c r="BG62" s="54">
        <v>1544.152</v>
      </c>
      <c r="BH62" s="52">
        <v>0</v>
      </c>
      <c r="BI62" s="54">
        <v>0</v>
      </c>
      <c r="BJ62" s="52">
        <v>0</v>
      </c>
      <c r="BK62" s="52">
        <v>0</v>
      </c>
      <c r="BL62" s="51">
        <v>0</v>
      </c>
      <c r="BM62" s="54">
        <v>0</v>
      </c>
      <c r="BN62" s="52">
        <v>0</v>
      </c>
      <c r="BO62" s="52">
        <v>0</v>
      </c>
      <c r="BP62" s="52">
        <v>0</v>
      </c>
      <c r="BQ62" s="54">
        <v>0</v>
      </c>
      <c r="BR62" s="54">
        <v>0</v>
      </c>
      <c r="BS62" s="54">
        <v>0</v>
      </c>
      <c r="BT62" s="54">
        <v>184</v>
      </c>
      <c r="BU62" s="54">
        <v>184</v>
      </c>
      <c r="BV62" s="54">
        <v>0</v>
      </c>
      <c r="BW62" s="54">
        <v>0</v>
      </c>
      <c r="BX62" s="51">
        <v>0</v>
      </c>
      <c r="BY62" s="54">
        <v>0</v>
      </c>
      <c r="BZ62" s="51">
        <v>0</v>
      </c>
      <c r="CA62" s="54">
        <v>0</v>
      </c>
      <c r="CB62" s="52">
        <v>0</v>
      </c>
      <c r="CC62" s="52">
        <v>0</v>
      </c>
      <c r="CD62" s="54">
        <v>7500</v>
      </c>
      <c r="CE62" s="54">
        <v>6916.75</v>
      </c>
      <c r="CF62" s="54">
        <v>0</v>
      </c>
      <c r="CG62" s="49">
        <f t="shared" si="32"/>
        <v>90991.7</v>
      </c>
      <c r="CH62" s="49">
        <f t="shared" si="33"/>
        <v>91015.96100000001</v>
      </c>
      <c r="CI62" s="53">
        <v>0</v>
      </c>
      <c r="CJ62" s="53">
        <v>0</v>
      </c>
      <c r="CK62" s="54">
        <v>0</v>
      </c>
      <c r="CL62" s="54">
        <v>0</v>
      </c>
      <c r="CM62" s="52">
        <v>0</v>
      </c>
      <c r="CN62" s="52">
        <v>0</v>
      </c>
      <c r="CO62" s="52">
        <v>0</v>
      </c>
      <c r="CP62" s="52">
        <v>0</v>
      </c>
      <c r="CQ62" s="52">
        <v>0</v>
      </c>
      <c r="CR62" s="52">
        <v>0</v>
      </c>
      <c r="CS62" s="54">
        <v>14060</v>
      </c>
      <c r="CT62" s="54">
        <v>13106.3787</v>
      </c>
      <c r="CU62" s="54">
        <v>0</v>
      </c>
      <c r="CV62" s="49">
        <f t="shared" si="34"/>
        <v>14060</v>
      </c>
      <c r="CW62" s="49">
        <f t="shared" si="35"/>
        <v>13106.3787</v>
      </c>
    </row>
    <row r="63" spans="2:101" s="25" customFormat="1" ht="18.75" customHeight="1">
      <c r="B63" s="19">
        <v>55</v>
      </c>
      <c r="C63" s="24" t="s">
        <v>98</v>
      </c>
      <c r="D63" s="48">
        <v>296.538</v>
      </c>
      <c r="E63" s="48">
        <v>1167.298</v>
      </c>
      <c r="F63" s="49">
        <f t="shared" si="24"/>
        <v>22270.7</v>
      </c>
      <c r="G63" s="49">
        <f t="shared" si="25"/>
        <v>23246.6249</v>
      </c>
      <c r="H63" s="49">
        <f t="shared" si="13"/>
        <v>104.38210249341063</v>
      </c>
      <c r="I63" s="49">
        <f t="shared" si="26"/>
        <v>-22270.7</v>
      </c>
      <c r="J63" s="49">
        <f>L63-G63</f>
        <v>-23246.6249</v>
      </c>
      <c r="K63" s="53"/>
      <c r="L63" s="53"/>
      <c r="M63" s="49">
        <f t="shared" si="27"/>
        <v>4788</v>
      </c>
      <c r="N63" s="49">
        <f t="shared" si="36"/>
        <v>5763.9249</v>
      </c>
      <c r="O63" s="49">
        <f t="shared" si="14"/>
        <v>120.38272556390976</v>
      </c>
      <c r="P63" s="48">
        <f t="shared" si="28"/>
        <v>1710</v>
      </c>
      <c r="Q63" s="49">
        <f t="shared" si="29"/>
        <v>2676.607</v>
      </c>
      <c r="R63" s="49">
        <f t="shared" si="15"/>
        <v>156.52672514619883</v>
      </c>
      <c r="S63" s="54">
        <v>110</v>
      </c>
      <c r="T63" s="54">
        <v>87.663</v>
      </c>
      <c r="U63" s="48">
        <f t="shared" si="16"/>
        <v>79.69363636363636</v>
      </c>
      <c r="V63" s="54">
        <v>2800</v>
      </c>
      <c r="W63" s="54">
        <v>2806.7679</v>
      </c>
      <c r="X63" s="48">
        <f t="shared" si="17"/>
        <v>100.24171071428572</v>
      </c>
      <c r="Y63" s="54">
        <v>1600</v>
      </c>
      <c r="Z63" s="54">
        <v>2588.944</v>
      </c>
      <c r="AA63" s="48">
        <f t="shared" si="18"/>
        <v>161.809</v>
      </c>
      <c r="AB63" s="54">
        <v>118</v>
      </c>
      <c r="AC63" s="54">
        <v>118</v>
      </c>
      <c r="AD63" s="48">
        <f t="shared" si="19"/>
        <v>100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/>
      <c r="AL63" s="48">
        <v>0</v>
      </c>
      <c r="AM63" s="54">
        <v>17384.5</v>
      </c>
      <c r="AN63" s="54">
        <v>17482.7</v>
      </c>
      <c r="AO63" s="48">
        <v>17384.5</v>
      </c>
      <c r="AP63" s="54">
        <f t="shared" si="20"/>
        <v>17384.5</v>
      </c>
      <c r="AQ63" s="48">
        <v>98.2</v>
      </c>
      <c r="AR63" s="54">
        <v>98.2</v>
      </c>
      <c r="AS63" s="54">
        <v>0</v>
      </c>
      <c r="AT63" s="48">
        <v>0</v>
      </c>
      <c r="AU63" s="48"/>
      <c r="AV63" s="48"/>
      <c r="AW63" s="48"/>
      <c r="AX63" s="50"/>
      <c r="AY63" s="50"/>
      <c r="AZ63" s="53"/>
      <c r="BA63" s="53"/>
      <c r="BB63" s="53"/>
      <c r="BC63" s="49">
        <f t="shared" si="30"/>
        <v>160</v>
      </c>
      <c r="BD63" s="49">
        <f t="shared" si="31"/>
        <v>162.55</v>
      </c>
      <c r="BE63" s="49">
        <f t="shared" si="21"/>
        <v>101.59375000000001</v>
      </c>
      <c r="BF63" s="51">
        <v>160</v>
      </c>
      <c r="BG63" s="54">
        <v>162.55</v>
      </c>
      <c r="BH63" s="52">
        <v>0</v>
      </c>
      <c r="BI63" s="54">
        <v>0</v>
      </c>
      <c r="BJ63" s="52">
        <v>0</v>
      </c>
      <c r="BK63" s="52">
        <v>0</v>
      </c>
      <c r="BL63" s="51">
        <v>0</v>
      </c>
      <c r="BM63" s="54">
        <v>0</v>
      </c>
      <c r="BN63" s="52">
        <v>0</v>
      </c>
      <c r="BO63" s="52">
        <v>0</v>
      </c>
      <c r="BP63" s="52">
        <v>0</v>
      </c>
      <c r="BQ63" s="54">
        <v>0</v>
      </c>
      <c r="BR63" s="54">
        <v>0</v>
      </c>
      <c r="BS63" s="54">
        <v>0</v>
      </c>
      <c r="BT63" s="54">
        <v>0</v>
      </c>
      <c r="BU63" s="54">
        <v>0</v>
      </c>
      <c r="BV63" s="54">
        <v>0</v>
      </c>
      <c r="BW63" s="54">
        <v>0</v>
      </c>
      <c r="BX63" s="51">
        <v>0</v>
      </c>
      <c r="BY63" s="54">
        <v>0</v>
      </c>
      <c r="BZ63" s="51">
        <v>0</v>
      </c>
      <c r="CA63" s="54">
        <v>0</v>
      </c>
      <c r="CB63" s="52">
        <v>0</v>
      </c>
      <c r="CC63" s="52">
        <v>0</v>
      </c>
      <c r="CD63" s="54">
        <v>0</v>
      </c>
      <c r="CE63" s="54">
        <v>0</v>
      </c>
      <c r="CF63" s="54">
        <v>0</v>
      </c>
      <c r="CG63" s="49">
        <f t="shared" si="32"/>
        <v>22270.7</v>
      </c>
      <c r="CH63" s="49">
        <f t="shared" si="33"/>
        <v>23246.6249</v>
      </c>
      <c r="CI63" s="53">
        <v>0</v>
      </c>
      <c r="CJ63" s="53">
        <v>0</v>
      </c>
      <c r="CK63" s="54">
        <v>0</v>
      </c>
      <c r="CL63" s="54">
        <v>0</v>
      </c>
      <c r="CM63" s="52">
        <v>0</v>
      </c>
      <c r="CN63" s="52">
        <v>0</v>
      </c>
      <c r="CO63" s="52">
        <v>0</v>
      </c>
      <c r="CP63" s="52">
        <v>0</v>
      </c>
      <c r="CQ63" s="52">
        <v>0</v>
      </c>
      <c r="CR63" s="52">
        <v>0</v>
      </c>
      <c r="CS63" s="54">
        <v>0</v>
      </c>
      <c r="CT63" s="54">
        <v>0</v>
      </c>
      <c r="CU63" s="54">
        <v>0</v>
      </c>
      <c r="CV63" s="49">
        <f t="shared" si="34"/>
        <v>0</v>
      </c>
      <c r="CW63" s="49">
        <f t="shared" si="35"/>
        <v>0</v>
      </c>
    </row>
    <row r="64" spans="2:101" s="25" customFormat="1" ht="18.75" customHeight="1">
      <c r="B64" s="19">
        <v>56</v>
      </c>
      <c r="C64" s="24" t="s">
        <v>100</v>
      </c>
      <c r="D64" s="48">
        <v>132.2269</v>
      </c>
      <c r="E64" s="48">
        <v>356.4836</v>
      </c>
      <c r="F64" s="49">
        <f t="shared" si="24"/>
        <v>49976.59999999999</v>
      </c>
      <c r="G64" s="49">
        <f t="shared" si="25"/>
        <v>49983.629199999996</v>
      </c>
      <c r="H64" s="49">
        <f t="shared" si="13"/>
        <v>100.01406498241178</v>
      </c>
      <c r="I64" s="49">
        <f t="shared" si="26"/>
        <v>-49976.59999999999</v>
      </c>
      <c r="J64" s="49">
        <f t="shared" si="23"/>
        <v>-49983.629199999996</v>
      </c>
      <c r="K64" s="53"/>
      <c r="L64" s="53"/>
      <c r="M64" s="49">
        <f t="shared" si="27"/>
        <v>13394.5</v>
      </c>
      <c r="N64" s="49">
        <f t="shared" si="36"/>
        <v>13399.1292</v>
      </c>
      <c r="O64" s="49">
        <f t="shared" si="14"/>
        <v>100.03456045391765</v>
      </c>
      <c r="P64" s="48">
        <f t="shared" si="28"/>
        <v>7694</v>
      </c>
      <c r="Q64" s="49">
        <f t="shared" si="29"/>
        <v>7774.7339999999995</v>
      </c>
      <c r="R64" s="49">
        <f t="shared" si="15"/>
        <v>101.04931115154665</v>
      </c>
      <c r="S64" s="54">
        <v>1319.6</v>
      </c>
      <c r="T64" s="54">
        <v>1528.928</v>
      </c>
      <c r="U64" s="48">
        <f t="shared" si="16"/>
        <v>115.86298878448017</v>
      </c>
      <c r="V64" s="54">
        <v>3919.3</v>
      </c>
      <c r="W64" s="54">
        <v>3922.523</v>
      </c>
      <c r="X64" s="48">
        <f t="shared" si="17"/>
        <v>100.08223407241088</v>
      </c>
      <c r="Y64" s="54">
        <v>6374.4</v>
      </c>
      <c r="Z64" s="54">
        <v>6245.806</v>
      </c>
      <c r="AA64" s="48">
        <f t="shared" si="18"/>
        <v>97.98264934738955</v>
      </c>
      <c r="AB64" s="54">
        <v>202</v>
      </c>
      <c r="AC64" s="54">
        <v>202</v>
      </c>
      <c r="AD64" s="48">
        <f t="shared" si="19"/>
        <v>100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/>
      <c r="AL64" s="48">
        <v>0</v>
      </c>
      <c r="AM64" s="54">
        <v>36582.1</v>
      </c>
      <c r="AN64" s="54">
        <v>36584.5</v>
      </c>
      <c r="AO64" s="48">
        <v>36330.1</v>
      </c>
      <c r="AP64" s="54">
        <f t="shared" si="20"/>
        <v>36330.1</v>
      </c>
      <c r="AQ64" s="48">
        <v>254.4</v>
      </c>
      <c r="AR64" s="54">
        <v>0</v>
      </c>
      <c r="AS64" s="54">
        <v>0</v>
      </c>
      <c r="AT64" s="48">
        <v>0</v>
      </c>
      <c r="AU64" s="48"/>
      <c r="AV64" s="48"/>
      <c r="AW64" s="48"/>
      <c r="AX64" s="50"/>
      <c r="AY64" s="50"/>
      <c r="AZ64" s="53"/>
      <c r="BA64" s="53"/>
      <c r="BB64" s="53"/>
      <c r="BC64" s="49">
        <f t="shared" si="30"/>
        <v>600</v>
      </c>
      <c r="BD64" s="49">
        <f t="shared" si="31"/>
        <v>616.6516</v>
      </c>
      <c r="BE64" s="49">
        <f t="shared" si="21"/>
        <v>102.77526666666668</v>
      </c>
      <c r="BF64" s="51">
        <v>600</v>
      </c>
      <c r="BG64" s="54">
        <v>616.6516</v>
      </c>
      <c r="BH64" s="52">
        <v>0</v>
      </c>
      <c r="BI64" s="54">
        <v>0</v>
      </c>
      <c r="BJ64" s="52">
        <v>0</v>
      </c>
      <c r="BK64" s="52">
        <v>0</v>
      </c>
      <c r="BL64" s="51">
        <v>0</v>
      </c>
      <c r="BM64" s="54">
        <v>0</v>
      </c>
      <c r="BN64" s="52">
        <v>0</v>
      </c>
      <c r="BO64" s="52">
        <v>0</v>
      </c>
      <c r="BP64" s="52">
        <v>0</v>
      </c>
      <c r="BQ64" s="54">
        <v>0</v>
      </c>
      <c r="BR64" s="54">
        <v>0</v>
      </c>
      <c r="BS64" s="54">
        <v>0</v>
      </c>
      <c r="BT64" s="54">
        <v>500</v>
      </c>
      <c r="BU64" s="54">
        <v>403.95</v>
      </c>
      <c r="BV64" s="54">
        <v>500</v>
      </c>
      <c r="BW64" s="54">
        <v>403.95</v>
      </c>
      <c r="BX64" s="51">
        <v>0</v>
      </c>
      <c r="BY64" s="54">
        <v>0</v>
      </c>
      <c r="BZ64" s="51">
        <v>119.2</v>
      </c>
      <c r="CA64" s="54">
        <v>119.2706</v>
      </c>
      <c r="CB64" s="52">
        <v>0</v>
      </c>
      <c r="CC64" s="52">
        <v>0</v>
      </c>
      <c r="CD64" s="54">
        <v>360</v>
      </c>
      <c r="CE64" s="54">
        <v>360</v>
      </c>
      <c r="CF64" s="54">
        <v>0</v>
      </c>
      <c r="CG64" s="49">
        <f t="shared" si="32"/>
        <v>49976.59999999999</v>
      </c>
      <c r="CH64" s="49">
        <f t="shared" si="33"/>
        <v>49983.629199999996</v>
      </c>
      <c r="CI64" s="53">
        <v>0</v>
      </c>
      <c r="CJ64" s="53">
        <v>0</v>
      </c>
      <c r="CK64" s="54">
        <v>0</v>
      </c>
      <c r="CL64" s="54">
        <v>0</v>
      </c>
      <c r="CM64" s="52">
        <v>0</v>
      </c>
      <c r="CN64" s="52">
        <v>0</v>
      </c>
      <c r="CO64" s="52">
        <v>0</v>
      </c>
      <c r="CP64" s="52">
        <v>0</v>
      </c>
      <c r="CQ64" s="52">
        <v>0</v>
      </c>
      <c r="CR64" s="52">
        <v>0</v>
      </c>
      <c r="CS64" s="54">
        <v>0</v>
      </c>
      <c r="CT64" s="54">
        <v>0</v>
      </c>
      <c r="CU64" s="54">
        <v>0</v>
      </c>
      <c r="CV64" s="49">
        <f t="shared" si="34"/>
        <v>0</v>
      </c>
      <c r="CW64" s="49">
        <f t="shared" si="35"/>
        <v>0</v>
      </c>
    </row>
    <row r="65" spans="2:101" s="25" customFormat="1" ht="18.75" customHeight="1">
      <c r="B65" s="19">
        <v>57</v>
      </c>
      <c r="C65" s="24" t="s">
        <v>49</v>
      </c>
      <c r="D65" s="48">
        <v>432.719</v>
      </c>
      <c r="E65" s="48">
        <v>7.225</v>
      </c>
      <c r="F65" s="49">
        <f t="shared" si="24"/>
        <v>33282.043000000005</v>
      </c>
      <c r="G65" s="49">
        <f t="shared" si="25"/>
        <v>33056.378</v>
      </c>
      <c r="H65" s="49">
        <f t="shared" si="13"/>
        <v>99.32196169568074</v>
      </c>
      <c r="I65" s="49">
        <f t="shared" si="26"/>
        <v>-33282.043000000005</v>
      </c>
      <c r="J65" s="49">
        <f t="shared" si="23"/>
        <v>-33056.378</v>
      </c>
      <c r="K65" s="53"/>
      <c r="L65" s="53"/>
      <c r="M65" s="49">
        <f t="shared" si="27"/>
        <v>8428.143</v>
      </c>
      <c r="N65" s="49">
        <f t="shared" si="36"/>
        <v>8046.278</v>
      </c>
      <c r="O65" s="49">
        <f t="shared" si="14"/>
        <v>95.46916800059041</v>
      </c>
      <c r="P65" s="48">
        <f t="shared" si="28"/>
        <v>2700</v>
      </c>
      <c r="Q65" s="49">
        <f t="shared" si="29"/>
        <v>2666.786</v>
      </c>
      <c r="R65" s="49">
        <f t="shared" si="15"/>
        <v>98.76985185185185</v>
      </c>
      <c r="S65" s="54">
        <v>70</v>
      </c>
      <c r="T65" s="54">
        <v>16.436</v>
      </c>
      <c r="U65" s="48">
        <f t="shared" si="16"/>
        <v>23.48</v>
      </c>
      <c r="V65" s="54">
        <v>3000</v>
      </c>
      <c r="W65" s="54">
        <v>3011.081</v>
      </c>
      <c r="X65" s="48">
        <f t="shared" si="17"/>
        <v>100.36936666666666</v>
      </c>
      <c r="Y65" s="54">
        <v>2630</v>
      </c>
      <c r="Z65" s="54">
        <v>2650.35</v>
      </c>
      <c r="AA65" s="48">
        <f t="shared" si="18"/>
        <v>100.77376425855513</v>
      </c>
      <c r="AB65" s="54">
        <v>626</v>
      </c>
      <c r="AC65" s="54">
        <v>468</v>
      </c>
      <c r="AD65" s="48">
        <f t="shared" si="19"/>
        <v>74.76038338658148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/>
      <c r="AL65" s="48">
        <v>0</v>
      </c>
      <c r="AM65" s="54">
        <v>24853.9</v>
      </c>
      <c r="AN65" s="54">
        <v>25010.1</v>
      </c>
      <c r="AO65" s="48">
        <v>24853.9</v>
      </c>
      <c r="AP65" s="54">
        <f t="shared" si="20"/>
        <v>24853.9</v>
      </c>
      <c r="AQ65" s="48">
        <v>156.2</v>
      </c>
      <c r="AR65" s="54">
        <v>0</v>
      </c>
      <c r="AS65" s="54">
        <v>0</v>
      </c>
      <c r="AT65" s="48">
        <v>0</v>
      </c>
      <c r="AU65" s="48"/>
      <c r="AV65" s="48"/>
      <c r="AW65" s="48"/>
      <c r="AX65" s="50"/>
      <c r="AY65" s="50"/>
      <c r="AZ65" s="53"/>
      <c r="BA65" s="53"/>
      <c r="BB65" s="53"/>
      <c r="BC65" s="49">
        <f t="shared" si="30"/>
        <v>1100</v>
      </c>
      <c r="BD65" s="49">
        <f t="shared" si="31"/>
        <v>898.268</v>
      </c>
      <c r="BE65" s="49">
        <f t="shared" si="21"/>
        <v>81.66072727272727</v>
      </c>
      <c r="BF65" s="51">
        <v>1100</v>
      </c>
      <c r="BG65" s="54">
        <v>898.268</v>
      </c>
      <c r="BH65" s="52">
        <v>0</v>
      </c>
      <c r="BI65" s="54">
        <v>0</v>
      </c>
      <c r="BJ65" s="52">
        <v>0</v>
      </c>
      <c r="BK65" s="52">
        <v>0</v>
      </c>
      <c r="BL65" s="51">
        <v>0</v>
      </c>
      <c r="BM65" s="54">
        <v>0</v>
      </c>
      <c r="BN65" s="52">
        <v>0</v>
      </c>
      <c r="BO65" s="52">
        <v>0</v>
      </c>
      <c r="BP65" s="52">
        <v>0</v>
      </c>
      <c r="BQ65" s="54">
        <v>0</v>
      </c>
      <c r="BR65" s="54">
        <v>0</v>
      </c>
      <c r="BS65" s="54">
        <v>0</v>
      </c>
      <c r="BT65" s="54">
        <v>110</v>
      </c>
      <c r="BU65" s="54">
        <v>110</v>
      </c>
      <c r="BV65" s="54">
        <v>110</v>
      </c>
      <c r="BW65" s="54">
        <v>110</v>
      </c>
      <c r="BX65" s="51">
        <v>892.143</v>
      </c>
      <c r="BY65" s="54">
        <v>892.143</v>
      </c>
      <c r="BZ65" s="51">
        <v>0</v>
      </c>
      <c r="CA65" s="54">
        <v>0</v>
      </c>
      <c r="CB65" s="52">
        <v>0</v>
      </c>
      <c r="CC65" s="52">
        <v>0</v>
      </c>
      <c r="CD65" s="54">
        <v>0</v>
      </c>
      <c r="CE65" s="54">
        <v>0</v>
      </c>
      <c r="CF65" s="54">
        <v>0</v>
      </c>
      <c r="CG65" s="49">
        <f t="shared" si="32"/>
        <v>33282.043000000005</v>
      </c>
      <c r="CH65" s="49">
        <f t="shared" si="33"/>
        <v>33056.378</v>
      </c>
      <c r="CI65" s="53">
        <v>0</v>
      </c>
      <c r="CJ65" s="53">
        <v>0</v>
      </c>
      <c r="CK65" s="54">
        <v>0</v>
      </c>
      <c r="CL65" s="54">
        <v>0</v>
      </c>
      <c r="CM65" s="52">
        <v>0</v>
      </c>
      <c r="CN65" s="52">
        <v>0</v>
      </c>
      <c r="CO65" s="52">
        <v>0</v>
      </c>
      <c r="CP65" s="52">
        <v>0</v>
      </c>
      <c r="CQ65" s="52">
        <v>0</v>
      </c>
      <c r="CR65" s="52">
        <v>0</v>
      </c>
      <c r="CS65" s="54">
        <v>0</v>
      </c>
      <c r="CT65" s="54">
        <v>0</v>
      </c>
      <c r="CU65" s="54">
        <v>0</v>
      </c>
      <c r="CV65" s="49">
        <f t="shared" si="34"/>
        <v>0</v>
      </c>
      <c r="CW65" s="49">
        <f t="shared" si="35"/>
        <v>0</v>
      </c>
    </row>
    <row r="66" spans="2:101" s="25" customFormat="1" ht="18.75" customHeight="1">
      <c r="B66" s="19">
        <v>58</v>
      </c>
      <c r="C66" s="24" t="s">
        <v>101</v>
      </c>
      <c r="D66" s="48">
        <v>8348.5232</v>
      </c>
      <c r="E66" s="48">
        <v>599.877</v>
      </c>
      <c r="F66" s="49">
        <f t="shared" si="24"/>
        <v>75253.8</v>
      </c>
      <c r="G66" s="49">
        <f t="shared" si="25"/>
        <v>76206.298</v>
      </c>
      <c r="H66" s="49">
        <f t="shared" si="13"/>
        <v>101.26571415662731</v>
      </c>
      <c r="I66" s="49">
        <f t="shared" si="26"/>
        <v>-75253.8</v>
      </c>
      <c r="J66" s="49">
        <f t="shared" si="23"/>
        <v>-76206.298</v>
      </c>
      <c r="K66" s="53"/>
      <c r="L66" s="53"/>
      <c r="M66" s="49">
        <f t="shared" si="27"/>
        <v>14177</v>
      </c>
      <c r="N66" s="49">
        <f t="shared" si="36"/>
        <v>15129.498</v>
      </c>
      <c r="O66" s="49">
        <f t="shared" si="14"/>
        <v>106.71861465754391</v>
      </c>
      <c r="P66" s="48">
        <f t="shared" si="28"/>
        <v>5500</v>
      </c>
      <c r="Q66" s="49">
        <f t="shared" si="29"/>
        <v>6275.096</v>
      </c>
      <c r="R66" s="49">
        <f t="shared" si="15"/>
        <v>114.09265454545454</v>
      </c>
      <c r="S66" s="54">
        <v>1000</v>
      </c>
      <c r="T66" s="54">
        <v>520.596</v>
      </c>
      <c r="U66" s="48">
        <f t="shared" si="16"/>
        <v>52.0596</v>
      </c>
      <c r="V66" s="54">
        <v>7000</v>
      </c>
      <c r="W66" s="54">
        <v>7018.199</v>
      </c>
      <c r="X66" s="48">
        <f t="shared" si="17"/>
        <v>100.25998571428572</v>
      </c>
      <c r="Y66" s="54">
        <v>4500</v>
      </c>
      <c r="Z66" s="54">
        <v>5754.5</v>
      </c>
      <c r="AA66" s="48">
        <f t="shared" si="18"/>
        <v>127.87777777777778</v>
      </c>
      <c r="AB66" s="54">
        <v>505</v>
      </c>
      <c r="AC66" s="54">
        <v>507.5</v>
      </c>
      <c r="AD66" s="48">
        <f t="shared" si="19"/>
        <v>100.4950495049505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/>
      <c r="AL66" s="48">
        <v>0</v>
      </c>
      <c r="AM66" s="54">
        <v>61076.8</v>
      </c>
      <c r="AN66" s="54">
        <v>61076.8</v>
      </c>
      <c r="AO66" s="48">
        <v>60192.9</v>
      </c>
      <c r="AP66" s="54">
        <f t="shared" si="20"/>
        <v>60192.9</v>
      </c>
      <c r="AQ66" s="48">
        <v>883.9</v>
      </c>
      <c r="AR66" s="54">
        <v>0</v>
      </c>
      <c r="AS66" s="54">
        <v>0</v>
      </c>
      <c r="AT66" s="48">
        <v>0</v>
      </c>
      <c r="AU66" s="48"/>
      <c r="AV66" s="48"/>
      <c r="AW66" s="48"/>
      <c r="AX66" s="50"/>
      <c r="AY66" s="50"/>
      <c r="AZ66" s="53"/>
      <c r="BA66" s="53"/>
      <c r="BB66" s="53"/>
      <c r="BC66" s="49">
        <f t="shared" si="30"/>
        <v>1160</v>
      </c>
      <c r="BD66" s="49">
        <f t="shared" si="31"/>
        <v>1161.023</v>
      </c>
      <c r="BE66" s="49">
        <f t="shared" si="21"/>
        <v>100.08818965517241</v>
      </c>
      <c r="BF66" s="51">
        <v>1160</v>
      </c>
      <c r="BG66" s="54">
        <v>1161.023</v>
      </c>
      <c r="BH66" s="52">
        <v>0</v>
      </c>
      <c r="BI66" s="54">
        <v>0</v>
      </c>
      <c r="BJ66" s="52">
        <v>0</v>
      </c>
      <c r="BK66" s="52">
        <v>0</v>
      </c>
      <c r="BL66" s="51">
        <v>0</v>
      </c>
      <c r="BM66" s="54">
        <v>0</v>
      </c>
      <c r="BN66" s="52">
        <v>0</v>
      </c>
      <c r="BO66" s="52">
        <v>0</v>
      </c>
      <c r="BP66" s="52">
        <v>0</v>
      </c>
      <c r="BQ66" s="54">
        <v>0</v>
      </c>
      <c r="BR66" s="54">
        <v>0</v>
      </c>
      <c r="BS66" s="54">
        <v>0</v>
      </c>
      <c r="BT66" s="54">
        <v>12</v>
      </c>
      <c r="BU66" s="54">
        <v>32</v>
      </c>
      <c r="BV66" s="54">
        <v>0</v>
      </c>
      <c r="BW66" s="54">
        <v>0</v>
      </c>
      <c r="BX66" s="51">
        <v>0</v>
      </c>
      <c r="BY66" s="54">
        <v>0</v>
      </c>
      <c r="BZ66" s="51">
        <v>0</v>
      </c>
      <c r="CA66" s="54">
        <v>0</v>
      </c>
      <c r="CB66" s="52">
        <v>0</v>
      </c>
      <c r="CC66" s="52">
        <v>0</v>
      </c>
      <c r="CD66" s="54">
        <v>0</v>
      </c>
      <c r="CE66" s="54">
        <v>135.68</v>
      </c>
      <c r="CF66" s="54">
        <v>0</v>
      </c>
      <c r="CG66" s="49">
        <f t="shared" si="32"/>
        <v>75253.8</v>
      </c>
      <c r="CH66" s="49">
        <f t="shared" si="33"/>
        <v>76206.298</v>
      </c>
      <c r="CI66" s="53">
        <v>0</v>
      </c>
      <c r="CJ66" s="53">
        <v>0</v>
      </c>
      <c r="CK66" s="54">
        <v>0</v>
      </c>
      <c r="CL66" s="54">
        <v>0</v>
      </c>
      <c r="CM66" s="52">
        <v>0</v>
      </c>
      <c r="CN66" s="52">
        <v>0</v>
      </c>
      <c r="CO66" s="52">
        <v>0</v>
      </c>
      <c r="CP66" s="52">
        <v>0</v>
      </c>
      <c r="CQ66" s="52">
        <v>0</v>
      </c>
      <c r="CR66" s="52">
        <v>0</v>
      </c>
      <c r="CS66" s="54">
        <v>0</v>
      </c>
      <c r="CT66" s="54">
        <v>0</v>
      </c>
      <c r="CU66" s="54">
        <v>0</v>
      </c>
      <c r="CV66" s="49">
        <f t="shared" si="34"/>
        <v>0</v>
      </c>
      <c r="CW66" s="49">
        <f t="shared" si="35"/>
        <v>0</v>
      </c>
    </row>
    <row r="67" spans="2:101" s="25" customFormat="1" ht="18.75" customHeight="1">
      <c r="B67" s="19">
        <v>59</v>
      </c>
      <c r="C67" s="24" t="s">
        <v>102</v>
      </c>
      <c r="D67" s="48">
        <v>9987.8663</v>
      </c>
      <c r="E67" s="48">
        <v>6569.154</v>
      </c>
      <c r="F67" s="49">
        <f t="shared" si="24"/>
        <v>118188.8</v>
      </c>
      <c r="G67" s="49">
        <f t="shared" si="25"/>
        <v>103756.97499999999</v>
      </c>
      <c r="H67" s="49">
        <f t="shared" si="13"/>
        <v>87.78917714707315</v>
      </c>
      <c r="I67" s="49">
        <f t="shared" si="26"/>
        <v>-118188.8</v>
      </c>
      <c r="J67" s="49">
        <f t="shared" si="23"/>
        <v>-103756.97499999999</v>
      </c>
      <c r="K67" s="53"/>
      <c r="L67" s="53"/>
      <c r="M67" s="49">
        <f t="shared" si="27"/>
        <v>30126</v>
      </c>
      <c r="N67" s="49">
        <f t="shared" si="36"/>
        <v>17664.015</v>
      </c>
      <c r="O67" s="49">
        <f t="shared" si="14"/>
        <v>58.63378809002191</v>
      </c>
      <c r="P67" s="48">
        <f t="shared" si="28"/>
        <v>16979</v>
      </c>
      <c r="Q67" s="49">
        <f t="shared" si="29"/>
        <v>9012.032</v>
      </c>
      <c r="R67" s="49">
        <f t="shared" si="15"/>
        <v>53.07751928853289</v>
      </c>
      <c r="S67" s="54">
        <v>1968</v>
      </c>
      <c r="T67" s="54">
        <v>1134.022</v>
      </c>
      <c r="U67" s="48">
        <f t="shared" si="16"/>
        <v>57.62306910569105</v>
      </c>
      <c r="V67" s="54">
        <v>10627</v>
      </c>
      <c r="W67" s="54">
        <v>6554.483</v>
      </c>
      <c r="X67" s="48">
        <f t="shared" si="17"/>
        <v>61.6776418556507</v>
      </c>
      <c r="Y67" s="54">
        <v>15011</v>
      </c>
      <c r="Z67" s="54">
        <v>7878.01</v>
      </c>
      <c r="AA67" s="48">
        <f t="shared" si="18"/>
        <v>52.48158017453868</v>
      </c>
      <c r="AB67" s="54">
        <v>920</v>
      </c>
      <c r="AC67" s="54">
        <v>872.5</v>
      </c>
      <c r="AD67" s="48">
        <f t="shared" si="19"/>
        <v>94.83695652173914</v>
      </c>
      <c r="AE67" s="48">
        <v>0</v>
      </c>
      <c r="AF67" s="48">
        <v>0</v>
      </c>
      <c r="AG67" s="48">
        <v>0</v>
      </c>
      <c r="AH67" s="48">
        <v>0</v>
      </c>
      <c r="AI67" s="48">
        <v>0</v>
      </c>
      <c r="AJ67" s="48">
        <v>0</v>
      </c>
      <c r="AK67" s="48"/>
      <c r="AL67" s="48">
        <v>0</v>
      </c>
      <c r="AM67" s="54">
        <v>83795</v>
      </c>
      <c r="AN67" s="54">
        <v>83797.9</v>
      </c>
      <c r="AO67" s="48">
        <v>77468.7</v>
      </c>
      <c r="AP67" s="54">
        <f t="shared" si="20"/>
        <v>77468.7</v>
      </c>
      <c r="AQ67" s="48">
        <v>6329.2</v>
      </c>
      <c r="AR67" s="54">
        <v>4267.8</v>
      </c>
      <c r="AS67" s="54">
        <v>4267.8</v>
      </c>
      <c r="AT67" s="48">
        <v>4267.8</v>
      </c>
      <c r="AU67" s="48"/>
      <c r="AV67" s="48"/>
      <c r="AW67" s="48"/>
      <c r="AX67" s="50"/>
      <c r="AY67" s="50"/>
      <c r="AZ67" s="53"/>
      <c r="BA67" s="53"/>
      <c r="BB67" s="53"/>
      <c r="BC67" s="49">
        <f t="shared" si="30"/>
        <v>1600</v>
      </c>
      <c r="BD67" s="49">
        <f t="shared" si="31"/>
        <v>1225</v>
      </c>
      <c r="BE67" s="49">
        <f t="shared" si="21"/>
        <v>76.5625</v>
      </c>
      <c r="BF67" s="51">
        <v>1600</v>
      </c>
      <c r="BG67" s="54">
        <v>1175</v>
      </c>
      <c r="BH67" s="52">
        <v>0</v>
      </c>
      <c r="BI67" s="54">
        <v>0</v>
      </c>
      <c r="BJ67" s="52">
        <v>0</v>
      </c>
      <c r="BK67" s="52">
        <v>0</v>
      </c>
      <c r="BL67" s="51">
        <v>0</v>
      </c>
      <c r="BM67" s="54">
        <v>50</v>
      </c>
      <c r="BN67" s="52">
        <v>0</v>
      </c>
      <c r="BO67" s="52">
        <v>0</v>
      </c>
      <c r="BP67" s="52">
        <v>0</v>
      </c>
      <c r="BQ67" s="54">
        <v>0</v>
      </c>
      <c r="BR67" s="54">
        <v>0</v>
      </c>
      <c r="BS67" s="54">
        <v>0</v>
      </c>
      <c r="BT67" s="54">
        <v>0</v>
      </c>
      <c r="BU67" s="54">
        <v>0</v>
      </c>
      <c r="BV67" s="54">
        <v>0</v>
      </c>
      <c r="BW67" s="54">
        <v>0</v>
      </c>
      <c r="BX67" s="51">
        <v>0</v>
      </c>
      <c r="BY67" s="54">
        <v>0</v>
      </c>
      <c r="BZ67" s="51">
        <v>0</v>
      </c>
      <c r="CA67" s="54">
        <v>0</v>
      </c>
      <c r="CB67" s="52">
        <v>0</v>
      </c>
      <c r="CC67" s="52">
        <v>0</v>
      </c>
      <c r="CD67" s="54">
        <v>0</v>
      </c>
      <c r="CE67" s="54">
        <v>0</v>
      </c>
      <c r="CF67" s="54">
        <v>-1972.74</v>
      </c>
      <c r="CG67" s="49">
        <f t="shared" si="32"/>
        <v>118188.8</v>
      </c>
      <c r="CH67" s="49">
        <f t="shared" si="33"/>
        <v>105729.715</v>
      </c>
      <c r="CI67" s="53">
        <v>0</v>
      </c>
      <c r="CJ67" s="53">
        <v>0</v>
      </c>
      <c r="CK67" s="54">
        <v>0</v>
      </c>
      <c r="CL67" s="54">
        <v>0</v>
      </c>
      <c r="CM67" s="52">
        <v>0</v>
      </c>
      <c r="CN67" s="52">
        <v>0</v>
      </c>
      <c r="CO67" s="52">
        <v>0</v>
      </c>
      <c r="CP67" s="52">
        <v>0</v>
      </c>
      <c r="CQ67" s="52">
        <v>0</v>
      </c>
      <c r="CR67" s="52">
        <v>0</v>
      </c>
      <c r="CS67" s="54">
        <v>0</v>
      </c>
      <c r="CT67" s="54">
        <v>0</v>
      </c>
      <c r="CU67" s="54">
        <v>-1972.74</v>
      </c>
      <c r="CV67" s="49">
        <f t="shared" si="34"/>
        <v>0</v>
      </c>
      <c r="CW67" s="49">
        <f t="shared" si="35"/>
        <v>-1972.74</v>
      </c>
    </row>
    <row r="68" spans="2:101" s="25" customFormat="1" ht="18.75" customHeight="1">
      <c r="B68" s="19">
        <v>60</v>
      </c>
      <c r="C68" s="24" t="s">
        <v>103</v>
      </c>
      <c r="D68" s="48">
        <v>0.5603</v>
      </c>
      <c r="E68" s="48">
        <v>1329.813</v>
      </c>
      <c r="F68" s="49">
        <f t="shared" si="24"/>
        <v>28039.4</v>
      </c>
      <c r="G68" s="49">
        <f t="shared" si="25"/>
        <v>27693.491</v>
      </c>
      <c r="H68" s="49">
        <f t="shared" si="13"/>
        <v>98.7663466407983</v>
      </c>
      <c r="I68" s="49">
        <f t="shared" si="26"/>
        <v>-28039.4</v>
      </c>
      <c r="J68" s="49">
        <f t="shared" si="23"/>
        <v>-27693.491</v>
      </c>
      <c r="K68" s="53"/>
      <c r="L68" s="53"/>
      <c r="M68" s="49">
        <f t="shared" si="27"/>
        <v>5971.599999999999</v>
      </c>
      <c r="N68" s="49">
        <f t="shared" si="36"/>
        <v>6006.867</v>
      </c>
      <c r="O68" s="49">
        <f t="shared" si="14"/>
        <v>100.59057873936635</v>
      </c>
      <c r="P68" s="48">
        <f t="shared" si="28"/>
        <v>2187.2</v>
      </c>
      <c r="Q68" s="49">
        <f t="shared" si="29"/>
        <v>2188.367</v>
      </c>
      <c r="R68" s="49">
        <f t="shared" si="15"/>
        <v>100.05335588880762</v>
      </c>
      <c r="S68" s="54">
        <v>228.9</v>
      </c>
      <c r="T68" s="54">
        <v>211.993</v>
      </c>
      <c r="U68" s="48">
        <f t="shared" si="16"/>
        <v>92.61380515508955</v>
      </c>
      <c r="V68" s="54">
        <v>3257.5</v>
      </c>
      <c r="W68" s="54">
        <v>3268</v>
      </c>
      <c r="X68" s="48">
        <f t="shared" si="17"/>
        <v>100.32233307751343</v>
      </c>
      <c r="Y68" s="54">
        <v>1958.3</v>
      </c>
      <c r="Z68" s="54">
        <v>1976.374</v>
      </c>
      <c r="AA68" s="48">
        <f t="shared" si="18"/>
        <v>100.92294336924886</v>
      </c>
      <c r="AB68" s="54">
        <v>445</v>
      </c>
      <c r="AC68" s="54">
        <v>456.5</v>
      </c>
      <c r="AD68" s="48">
        <f t="shared" si="19"/>
        <v>102.58426966292136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/>
      <c r="AL68" s="48">
        <v>0</v>
      </c>
      <c r="AM68" s="54">
        <v>22067.8</v>
      </c>
      <c r="AN68" s="54">
        <v>22067.8</v>
      </c>
      <c r="AO68" s="48">
        <v>21922.7</v>
      </c>
      <c r="AP68" s="54">
        <f t="shared" si="20"/>
        <v>21922.7</v>
      </c>
      <c r="AQ68" s="48">
        <v>145.1</v>
      </c>
      <c r="AR68" s="54">
        <v>0</v>
      </c>
      <c r="AS68" s="54">
        <v>0</v>
      </c>
      <c r="AT68" s="48">
        <v>0</v>
      </c>
      <c r="AU68" s="48"/>
      <c r="AV68" s="48"/>
      <c r="AW68" s="48"/>
      <c r="AX68" s="50"/>
      <c r="AY68" s="50"/>
      <c r="AZ68" s="53"/>
      <c r="BA68" s="53"/>
      <c r="BB68" s="53"/>
      <c r="BC68" s="49">
        <f t="shared" si="30"/>
        <v>81.9</v>
      </c>
      <c r="BD68" s="49">
        <f t="shared" si="31"/>
        <v>84</v>
      </c>
      <c r="BE68" s="49">
        <f t="shared" si="21"/>
        <v>102.56410256410255</v>
      </c>
      <c r="BF68" s="51">
        <v>81.9</v>
      </c>
      <c r="BG68" s="54">
        <v>84</v>
      </c>
      <c r="BH68" s="52">
        <v>0</v>
      </c>
      <c r="BI68" s="54">
        <v>0</v>
      </c>
      <c r="BJ68" s="52">
        <v>0</v>
      </c>
      <c r="BK68" s="52">
        <v>0</v>
      </c>
      <c r="BL68" s="51">
        <v>0</v>
      </c>
      <c r="BM68" s="54">
        <v>0</v>
      </c>
      <c r="BN68" s="52">
        <v>0</v>
      </c>
      <c r="BO68" s="52">
        <v>0</v>
      </c>
      <c r="BP68" s="52">
        <v>0</v>
      </c>
      <c r="BQ68" s="54">
        <v>0</v>
      </c>
      <c r="BR68" s="54">
        <v>0</v>
      </c>
      <c r="BS68" s="54">
        <v>0</v>
      </c>
      <c r="BT68" s="54">
        <v>0</v>
      </c>
      <c r="BU68" s="54">
        <v>10</v>
      </c>
      <c r="BV68" s="54">
        <v>0</v>
      </c>
      <c r="BW68" s="54">
        <v>0</v>
      </c>
      <c r="BX68" s="51">
        <v>0</v>
      </c>
      <c r="BY68" s="54">
        <v>0</v>
      </c>
      <c r="BZ68" s="51">
        <v>0</v>
      </c>
      <c r="CA68" s="54">
        <v>0</v>
      </c>
      <c r="CB68" s="52">
        <v>0</v>
      </c>
      <c r="CC68" s="52">
        <v>0</v>
      </c>
      <c r="CD68" s="54">
        <v>0</v>
      </c>
      <c r="CE68" s="54">
        <v>0</v>
      </c>
      <c r="CF68" s="54">
        <v>-381.176</v>
      </c>
      <c r="CG68" s="49">
        <f t="shared" si="32"/>
        <v>28039.4</v>
      </c>
      <c r="CH68" s="49">
        <f t="shared" si="33"/>
        <v>28074.667</v>
      </c>
      <c r="CI68" s="53">
        <v>0</v>
      </c>
      <c r="CJ68" s="53">
        <v>0</v>
      </c>
      <c r="CK68" s="54">
        <v>0</v>
      </c>
      <c r="CL68" s="54">
        <v>0</v>
      </c>
      <c r="CM68" s="52">
        <v>0</v>
      </c>
      <c r="CN68" s="52">
        <v>0</v>
      </c>
      <c r="CO68" s="52">
        <v>0</v>
      </c>
      <c r="CP68" s="52">
        <v>0</v>
      </c>
      <c r="CQ68" s="52">
        <v>0</v>
      </c>
      <c r="CR68" s="52">
        <v>0</v>
      </c>
      <c r="CS68" s="54">
        <v>0</v>
      </c>
      <c r="CT68" s="54">
        <v>0</v>
      </c>
      <c r="CU68" s="54">
        <v>-381.176</v>
      </c>
      <c r="CV68" s="49">
        <f t="shared" si="34"/>
        <v>0</v>
      </c>
      <c r="CW68" s="49">
        <f t="shared" si="35"/>
        <v>-381.176</v>
      </c>
    </row>
    <row r="69" spans="2:101" s="25" customFormat="1" ht="18.75" customHeight="1">
      <c r="B69" s="19">
        <v>61</v>
      </c>
      <c r="C69" s="24" t="s">
        <v>104</v>
      </c>
      <c r="D69" s="48">
        <v>22656.062</v>
      </c>
      <c r="E69" s="48">
        <v>1486.528</v>
      </c>
      <c r="F69" s="49">
        <f t="shared" si="24"/>
        <v>42287.9</v>
      </c>
      <c r="G69" s="49">
        <f t="shared" si="25"/>
        <v>41381.020000000004</v>
      </c>
      <c r="H69" s="49">
        <f t="shared" si="13"/>
        <v>97.85546220077138</v>
      </c>
      <c r="I69" s="49">
        <f t="shared" si="26"/>
        <v>-42287.9</v>
      </c>
      <c r="J69" s="49">
        <f t="shared" si="23"/>
        <v>-41381.020000000004</v>
      </c>
      <c r="K69" s="53"/>
      <c r="L69" s="53"/>
      <c r="M69" s="49">
        <f t="shared" si="27"/>
        <v>10566</v>
      </c>
      <c r="N69" s="49">
        <f t="shared" si="36"/>
        <v>9658.02</v>
      </c>
      <c r="O69" s="49">
        <f t="shared" si="14"/>
        <v>91.40658716638275</v>
      </c>
      <c r="P69" s="48">
        <f t="shared" si="28"/>
        <v>4300</v>
      </c>
      <c r="Q69" s="49">
        <f t="shared" si="29"/>
        <v>3364.74</v>
      </c>
      <c r="R69" s="49">
        <f t="shared" si="15"/>
        <v>78.24976744186046</v>
      </c>
      <c r="S69" s="54">
        <v>400</v>
      </c>
      <c r="T69" s="54">
        <v>400.74</v>
      </c>
      <c r="U69" s="48">
        <f t="shared" si="16"/>
        <v>100.18500000000002</v>
      </c>
      <c r="V69" s="54">
        <v>5150</v>
      </c>
      <c r="W69" s="54">
        <v>5158.28</v>
      </c>
      <c r="X69" s="48">
        <f t="shared" si="17"/>
        <v>100.16077669902911</v>
      </c>
      <c r="Y69" s="54">
        <v>3900</v>
      </c>
      <c r="Z69" s="54">
        <v>2964</v>
      </c>
      <c r="AA69" s="48">
        <f t="shared" si="18"/>
        <v>76</v>
      </c>
      <c r="AB69" s="54">
        <v>1066</v>
      </c>
      <c r="AC69" s="54">
        <v>1017</v>
      </c>
      <c r="AD69" s="48">
        <f t="shared" si="19"/>
        <v>95.4033771106942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/>
      <c r="AL69" s="48">
        <v>0</v>
      </c>
      <c r="AM69" s="54">
        <v>31721.9</v>
      </c>
      <c r="AN69" s="54">
        <v>31723</v>
      </c>
      <c r="AO69" s="48">
        <v>31513.2</v>
      </c>
      <c r="AP69" s="54">
        <f t="shared" si="20"/>
        <v>31513.2</v>
      </c>
      <c r="AQ69" s="48">
        <v>209.8</v>
      </c>
      <c r="AR69" s="54">
        <v>0</v>
      </c>
      <c r="AS69" s="54">
        <v>0</v>
      </c>
      <c r="AT69" s="48">
        <v>0</v>
      </c>
      <c r="AU69" s="48"/>
      <c r="AV69" s="48"/>
      <c r="AW69" s="48"/>
      <c r="AX69" s="50"/>
      <c r="AY69" s="50"/>
      <c r="AZ69" s="53"/>
      <c r="BA69" s="53"/>
      <c r="BB69" s="53"/>
      <c r="BC69" s="49">
        <f t="shared" si="30"/>
        <v>50</v>
      </c>
      <c r="BD69" s="49">
        <f t="shared" si="31"/>
        <v>118</v>
      </c>
      <c r="BE69" s="49">
        <f t="shared" si="21"/>
        <v>236</v>
      </c>
      <c r="BF69" s="51">
        <v>50</v>
      </c>
      <c r="BG69" s="54">
        <v>118</v>
      </c>
      <c r="BH69" s="52">
        <v>0</v>
      </c>
      <c r="BI69" s="54">
        <v>0</v>
      </c>
      <c r="BJ69" s="52">
        <v>0</v>
      </c>
      <c r="BK69" s="52">
        <v>0</v>
      </c>
      <c r="BL69" s="51">
        <v>0</v>
      </c>
      <c r="BM69" s="54">
        <v>0</v>
      </c>
      <c r="BN69" s="52">
        <v>0</v>
      </c>
      <c r="BO69" s="52">
        <v>0</v>
      </c>
      <c r="BP69" s="52">
        <v>0</v>
      </c>
      <c r="BQ69" s="54">
        <v>0</v>
      </c>
      <c r="BR69" s="54">
        <v>0</v>
      </c>
      <c r="BS69" s="54">
        <v>0</v>
      </c>
      <c r="BT69" s="54">
        <v>0</v>
      </c>
      <c r="BU69" s="54">
        <v>0</v>
      </c>
      <c r="BV69" s="54">
        <v>0</v>
      </c>
      <c r="BW69" s="54">
        <v>0</v>
      </c>
      <c r="BX69" s="51">
        <v>0</v>
      </c>
      <c r="BY69" s="54">
        <v>0</v>
      </c>
      <c r="BZ69" s="51">
        <v>0</v>
      </c>
      <c r="CA69" s="54">
        <v>0</v>
      </c>
      <c r="CB69" s="52">
        <v>0</v>
      </c>
      <c r="CC69" s="52">
        <v>0</v>
      </c>
      <c r="CD69" s="54">
        <v>0</v>
      </c>
      <c r="CE69" s="54">
        <v>0</v>
      </c>
      <c r="CF69" s="54">
        <v>0</v>
      </c>
      <c r="CG69" s="49">
        <f t="shared" si="32"/>
        <v>42287.9</v>
      </c>
      <c r="CH69" s="49">
        <f t="shared" si="33"/>
        <v>41381.020000000004</v>
      </c>
      <c r="CI69" s="53">
        <v>0</v>
      </c>
      <c r="CJ69" s="53">
        <v>0</v>
      </c>
      <c r="CK69" s="54">
        <v>0</v>
      </c>
      <c r="CL69" s="54">
        <v>0</v>
      </c>
      <c r="CM69" s="52">
        <v>0</v>
      </c>
      <c r="CN69" s="52">
        <v>0</v>
      </c>
      <c r="CO69" s="52">
        <v>0</v>
      </c>
      <c r="CP69" s="52">
        <v>0</v>
      </c>
      <c r="CQ69" s="52">
        <v>0</v>
      </c>
      <c r="CR69" s="52">
        <v>0</v>
      </c>
      <c r="CS69" s="54">
        <v>0</v>
      </c>
      <c r="CT69" s="54">
        <v>0</v>
      </c>
      <c r="CU69" s="54">
        <v>0</v>
      </c>
      <c r="CV69" s="49">
        <f t="shared" si="34"/>
        <v>0</v>
      </c>
      <c r="CW69" s="49">
        <f t="shared" si="35"/>
        <v>0</v>
      </c>
    </row>
    <row r="70" spans="2:101" s="25" customFormat="1" ht="18.75" customHeight="1">
      <c r="B70" s="19">
        <v>62</v>
      </c>
      <c r="C70" s="24" t="s">
        <v>105</v>
      </c>
      <c r="D70" s="48">
        <v>8.717</v>
      </c>
      <c r="E70" s="48">
        <v>735.035</v>
      </c>
      <c r="F70" s="49">
        <f t="shared" si="24"/>
        <v>47609.9</v>
      </c>
      <c r="G70" s="49">
        <f t="shared" si="25"/>
        <v>47701.288</v>
      </c>
      <c r="H70" s="49">
        <f t="shared" si="13"/>
        <v>100.19195167391656</v>
      </c>
      <c r="I70" s="49">
        <f t="shared" si="26"/>
        <v>-47609.9</v>
      </c>
      <c r="J70" s="49">
        <f t="shared" si="23"/>
        <v>-47701.288</v>
      </c>
      <c r="K70" s="53"/>
      <c r="L70" s="53"/>
      <c r="M70" s="49">
        <f t="shared" si="27"/>
        <v>9441</v>
      </c>
      <c r="N70" s="49">
        <f t="shared" si="36"/>
        <v>9532.388</v>
      </c>
      <c r="O70" s="49">
        <f t="shared" si="14"/>
        <v>100.9679906789535</v>
      </c>
      <c r="P70" s="48">
        <f t="shared" si="28"/>
        <v>4183</v>
      </c>
      <c r="Q70" s="49">
        <f t="shared" si="29"/>
        <v>4194.888</v>
      </c>
      <c r="R70" s="49">
        <f t="shared" si="15"/>
        <v>100.2841979440593</v>
      </c>
      <c r="S70" s="54">
        <v>183</v>
      </c>
      <c r="T70" s="54">
        <v>184.988</v>
      </c>
      <c r="U70" s="48">
        <f t="shared" si="16"/>
        <v>101.08633879781421</v>
      </c>
      <c r="V70" s="54">
        <v>4800</v>
      </c>
      <c r="W70" s="54">
        <v>4810</v>
      </c>
      <c r="X70" s="48">
        <f t="shared" si="17"/>
        <v>100.20833333333334</v>
      </c>
      <c r="Y70" s="54">
        <v>4000</v>
      </c>
      <c r="Z70" s="54">
        <v>4009.9</v>
      </c>
      <c r="AA70" s="48">
        <f t="shared" si="18"/>
        <v>100.2475</v>
      </c>
      <c r="AB70" s="54">
        <v>290</v>
      </c>
      <c r="AC70" s="54">
        <v>357.5</v>
      </c>
      <c r="AD70" s="48">
        <f t="shared" si="19"/>
        <v>123.27586206896552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/>
      <c r="AL70" s="48">
        <v>0</v>
      </c>
      <c r="AM70" s="54">
        <v>38168.9</v>
      </c>
      <c r="AN70" s="54">
        <v>38168.9</v>
      </c>
      <c r="AO70" s="48">
        <v>37793.9</v>
      </c>
      <c r="AP70" s="54">
        <f t="shared" si="20"/>
        <v>37793.9</v>
      </c>
      <c r="AQ70" s="48">
        <v>375</v>
      </c>
      <c r="AR70" s="54">
        <v>0</v>
      </c>
      <c r="AS70" s="54">
        <v>0</v>
      </c>
      <c r="AT70" s="48">
        <v>0</v>
      </c>
      <c r="AU70" s="48"/>
      <c r="AV70" s="48"/>
      <c r="AW70" s="48"/>
      <c r="AX70" s="50"/>
      <c r="AY70" s="50"/>
      <c r="AZ70" s="53"/>
      <c r="BA70" s="53"/>
      <c r="BB70" s="53"/>
      <c r="BC70" s="49">
        <f t="shared" si="30"/>
        <v>168</v>
      </c>
      <c r="BD70" s="49">
        <f t="shared" si="31"/>
        <v>168</v>
      </c>
      <c r="BE70" s="49">
        <f t="shared" si="21"/>
        <v>100</v>
      </c>
      <c r="BF70" s="51">
        <v>168</v>
      </c>
      <c r="BG70" s="54">
        <v>168</v>
      </c>
      <c r="BH70" s="52">
        <v>0</v>
      </c>
      <c r="BI70" s="54">
        <v>0</v>
      </c>
      <c r="BJ70" s="52">
        <v>0</v>
      </c>
      <c r="BK70" s="52">
        <v>0</v>
      </c>
      <c r="BL70" s="51">
        <v>0</v>
      </c>
      <c r="BM70" s="54">
        <v>0</v>
      </c>
      <c r="BN70" s="52">
        <v>0</v>
      </c>
      <c r="BO70" s="52">
        <v>0</v>
      </c>
      <c r="BP70" s="52">
        <v>0</v>
      </c>
      <c r="BQ70" s="54">
        <v>0</v>
      </c>
      <c r="BR70" s="54">
        <v>0</v>
      </c>
      <c r="BS70" s="54">
        <v>0</v>
      </c>
      <c r="BT70" s="54">
        <v>0</v>
      </c>
      <c r="BU70" s="54">
        <v>2</v>
      </c>
      <c r="BV70" s="54">
        <v>0</v>
      </c>
      <c r="BW70" s="54">
        <v>0</v>
      </c>
      <c r="BX70" s="51">
        <v>0</v>
      </c>
      <c r="BY70" s="54">
        <v>0</v>
      </c>
      <c r="BZ70" s="51">
        <v>0</v>
      </c>
      <c r="CA70" s="54">
        <v>0</v>
      </c>
      <c r="CB70" s="52">
        <v>0</v>
      </c>
      <c r="CC70" s="52">
        <v>0</v>
      </c>
      <c r="CD70" s="54">
        <v>0</v>
      </c>
      <c r="CE70" s="54">
        <v>0</v>
      </c>
      <c r="CF70" s="54">
        <v>0</v>
      </c>
      <c r="CG70" s="49">
        <f t="shared" si="32"/>
        <v>47609.9</v>
      </c>
      <c r="CH70" s="49">
        <f t="shared" si="33"/>
        <v>47701.288</v>
      </c>
      <c r="CI70" s="53">
        <v>0</v>
      </c>
      <c r="CJ70" s="53">
        <v>0</v>
      </c>
      <c r="CK70" s="54">
        <v>0</v>
      </c>
      <c r="CL70" s="54">
        <v>0</v>
      </c>
      <c r="CM70" s="52">
        <v>0</v>
      </c>
      <c r="CN70" s="52">
        <v>0</v>
      </c>
      <c r="CO70" s="52">
        <v>0</v>
      </c>
      <c r="CP70" s="52">
        <v>0</v>
      </c>
      <c r="CQ70" s="52">
        <v>0</v>
      </c>
      <c r="CR70" s="52">
        <v>0</v>
      </c>
      <c r="CS70" s="54">
        <v>255</v>
      </c>
      <c r="CT70" s="54">
        <v>0</v>
      </c>
      <c r="CU70" s="54">
        <v>0</v>
      </c>
      <c r="CV70" s="49">
        <f t="shared" si="34"/>
        <v>255</v>
      </c>
      <c r="CW70" s="49">
        <f t="shared" si="35"/>
        <v>0</v>
      </c>
    </row>
    <row r="71" spans="2:101" s="25" customFormat="1" ht="18.75" customHeight="1">
      <c r="B71" s="19">
        <v>63</v>
      </c>
      <c r="C71" s="24" t="s">
        <v>106</v>
      </c>
      <c r="D71" s="48">
        <v>2568.441</v>
      </c>
      <c r="E71" s="48">
        <v>1452.709</v>
      </c>
      <c r="F71" s="49">
        <f t="shared" si="24"/>
        <v>37480.6</v>
      </c>
      <c r="G71" s="49">
        <f t="shared" si="25"/>
        <v>37200.914000000004</v>
      </c>
      <c r="H71" s="49">
        <f t="shared" si="13"/>
        <v>99.25378462457914</v>
      </c>
      <c r="I71" s="49">
        <f t="shared" si="26"/>
        <v>-37480.6</v>
      </c>
      <c r="J71" s="49">
        <f t="shared" si="23"/>
        <v>-37200.914000000004</v>
      </c>
      <c r="K71" s="53"/>
      <c r="L71" s="53"/>
      <c r="M71" s="49">
        <f t="shared" si="27"/>
        <v>16643</v>
      </c>
      <c r="N71" s="49">
        <f t="shared" si="36"/>
        <v>17136.614</v>
      </c>
      <c r="O71" s="49">
        <f t="shared" si="14"/>
        <v>102.96589557171183</v>
      </c>
      <c r="P71" s="48">
        <f t="shared" si="28"/>
        <v>3500</v>
      </c>
      <c r="Q71" s="49">
        <f t="shared" si="29"/>
        <v>3697.106</v>
      </c>
      <c r="R71" s="49">
        <f t="shared" si="15"/>
        <v>105.6316</v>
      </c>
      <c r="S71" s="54">
        <v>0</v>
      </c>
      <c r="T71" s="54">
        <v>1.034</v>
      </c>
      <c r="U71" s="48" t="e">
        <f t="shared" si="16"/>
        <v>#DIV/0!</v>
      </c>
      <c r="V71" s="54">
        <v>6000</v>
      </c>
      <c r="W71" s="54">
        <v>6002.398</v>
      </c>
      <c r="X71" s="48">
        <f t="shared" si="17"/>
        <v>100.03996666666669</v>
      </c>
      <c r="Y71" s="54">
        <v>3500</v>
      </c>
      <c r="Z71" s="54">
        <v>3696.072</v>
      </c>
      <c r="AA71" s="48">
        <f t="shared" si="18"/>
        <v>105.60205714285715</v>
      </c>
      <c r="AB71" s="54">
        <v>144</v>
      </c>
      <c r="AC71" s="54">
        <v>283.7</v>
      </c>
      <c r="AD71" s="48">
        <f t="shared" si="19"/>
        <v>197.01388888888889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/>
      <c r="AL71" s="48">
        <v>0</v>
      </c>
      <c r="AM71" s="54">
        <v>19063.3</v>
      </c>
      <c r="AN71" s="54">
        <v>20064.3</v>
      </c>
      <c r="AO71" s="48">
        <v>19063.3</v>
      </c>
      <c r="AP71" s="54">
        <f t="shared" si="20"/>
        <v>19063.3</v>
      </c>
      <c r="AQ71" s="48">
        <v>1001</v>
      </c>
      <c r="AR71" s="54">
        <v>1774.3</v>
      </c>
      <c r="AS71" s="54">
        <v>0</v>
      </c>
      <c r="AT71" s="48"/>
      <c r="AU71" s="48"/>
      <c r="AV71" s="48"/>
      <c r="AW71" s="48"/>
      <c r="AX71" s="50"/>
      <c r="AY71" s="50"/>
      <c r="AZ71" s="53"/>
      <c r="BA71" s="53"/>
      <c r="BB71" s="53"/>
      <c r="BC71" s="49">
        <f t="shared" si="30"/>
        <v>3499</v>
      </c>
      <c r="BD71" s="49">
        <f t="shared" si="31"/>
        <v>3527.593</v>
      </c>
      <c r="BE71" s="49">
        <f t="shared" si="21"/>
        <v>100.81717633609601</v>
      </c>
      <c r="BF71" s="51">
        <v>3499</v>
      </c>
      <c r="BG71" s="54">
        <v>3527.593</v>
      </c>
      <c r="BH71" s="52">
        <v>0</v>
      </c>
      <c r="BI71" s="54">
        <v>0</v>
      </c>
      <c r="BJ71" s="52">
        <v>0</v>
      </c>
      <c r="BK71" s="52">
        <v>0</v>
      </c>
      <c r="BL71" s="51">
        <v>0</v>
      </c>
      <c r="BM71" s="54">
        <v>0</v>
      </c>
      <c r="BN71" s="52">
        <v>0</v>
      </c>
      <c r="BO71" s="52">
        <v>0</v>
      </c>
      <c r="BP71" s="52">
        <v>0</v>
      </c>
      <c r="BQ71" s="54">
        <v>0</v>
      </c>
      <c r="BR71" s="54">
        <v>0</v>
      </c>
      <c r="BS71" s="54">
        <v>0</v>
      </c>
      <c r="BT71" s="54">
        <v>1200</v>
      </c>
      <c r="BU71" s="54">
        <v>1322.089</v>
      </c>
      <c r="BV71" s="54">
        <v>1200</v>
      </c>
      <c r="BW71" s="54">
        <v>1200.149</v>
      </c>
      <c r="BX71" s="51">
        <v>0</v>
      </c>
      <c r="BY71" s="54">
        <v>0</v>
      </c>
      <c r="BZ71" s="51">
        <v>0</v>
      </c>
      <c r="CA71" s="54">
        <v>0</v>
      </c>
      <c r="CB71" s="52">
        <v>0</v>
      </c>
      <c r="CC71" s="52">
        <v>0</v>
      </c>
      <c r="CD71" s="54">
        <v>2300</v>
      </c>
      <c r="CE71" s="54">
        <v>2303.728</v>
      </c>
      <c r="CF71" s="54">
        <v>0</v>
      </c>
      <c r="CG71" s="49">
        <f t="shared" si="32"/>
        <v>37480.6</v>
      </c>
      <c r="CH71" s="49">
        <f t="shared" si="33"/>
        <v>37200.914000000004</v>
      </c>
      <c r="CI71" s="53">
        <v>0</v>
      </c>
      <c r="CJ71" s="53">
        <v>0</v>
      </c>
      <c r="CK71" s="54">
        <v>0</v>
      </c>
      <c r="CL71" s="54">
        <v>0</v>
      </c>
      <c r="CM71" s="52">
        <v>0</v>
      </c>
      <c r="CN71" s="52">
        <v>0</v>
      </c>
      <c r="CO71" s="52">
        <v>0</v>
      </c>
      <c r="CP71" s="52">
        <v>0</v>
      </c>
      <c r="CQ71" s="52">
        <v>0</v>
      </c>
      <c r="CR71" s="52">
        <v>0</v>
      </c>
      <c r="CS71" s="54">
        <v>0</v>
      </c>
      <c r="CT71" s="54">
        <v>0</v>
      </c>
      <c r="CU71" s="54">
        <v>0</v>
      </c>
      <c r="CV71" s="49">
        <f t="shared" si="34"/>
        <v>0</v>
      </c>
      <c r="CW71" s="49">
        <f t="shared" si="35"/>
        <v>0</v>
      </c>
    </row>
    <row r="72" spans="2:101" s="25" customFormat="1" ht="18.75" customHeight="1">
      <c r="B72" s="19">
        <v>64</v>
      </c>
      <c r="C72" s="24" t="s">
        <v>107</v>
      </c>
      <c r="D72" s="48">
        <v>2157.0714</v>
      </c>
      <c r="E72" s="48">
        <v>4772.556</v>
      </c>
      <c r="F72" s="49">
        <f t="shared" si="24"/>
        <v>28424.500000000004</v>
      </c>
      <c r="G72" s="49">
        <f t="shared" si="25"/>
        <v>28026.522800000002</v>
      </c>
      <c r="H72" s="49">
        <f t="shared" si="13"/>
        <v>98.59987968126089</v>
      </c>
      <c r="I72" s="49">
        <f t="shared" si="26"/>
        <v>-28424.500000000004</v>
      </c>
      <c r="J72" s="49">
        <f t="shared" si="23"/>
        <v>-28026.522800000002</v>
      </c>
      <c r="K72" s="53"/>
      <c r="L72" s="53"/>
      <c r="M72" s="49">
        <f t="shared" si="27"/>
        <v>7647.4</v>
      </c>
      <c r="N72" s="49">
        <f t="shared" si="36"/>
        <v>7249.4228</v>
      </c>
      <c r="O72" s="49">
        <f t="shared" si="14"/>
        <v>94.7959149514868</v>
      </c>
      <c r="P72" s="48">
        <f t="shared" si="28"/>
        <v>1777.2</v>
      </c>
      <c r="Q72" s="49">
        <f t="shared" si="29"/>
        <v>1729.573</v>
      </c>
      <c r="R72" s="49">
        <f t="shared" si="15"/>
        <v>97.3201102858429</v>
      </c>
      <c r="S72" s="54">
        <v>77.2</v>
      </c>
      <c r="T72" s="54">
        <v>20.154</v>
      </c>
      <c r="U72" s="48">
        <f t="shared" si="16"/>
        <v>26.106217616580306</v>
      </c>
      <c r="V72" s="54">
        <v>4976.2</v>
      </c>
      <c r="W72" s="54">
        <v>4593.505</v>
      </c>
      <c r="X72" s="48">
        <f t="shared" si="17"/>
        <v>92.30949318757285</v>
      </c>
      <c r="Y72" s="54">
        <v>1700</v>
      </c>
      <c r="Z72" s="54">
        <v>1709.419</v>
      </c>
      <c r="AA72" s="48">
        <f t="shared" si="18"/>
        <v>100.55405882352942</v>
      </c>
      <c r="AB72" s="54">
        <v>369</v>
      </c>
      <c r="AC72" s="54">
        <v>371.5</v>
      </c>
      <c r="AD72" s="48">
        <f t="shared" si="19"/>
        <v>100.67750677506776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/>
      <c r="AL72" s="48">
        <v>0</v>
      </c>
      <c r="AM72" s="54">
        <v>20395.4</v>
      </c>
      <c r="AN72" s="54">
        <v>20649.9</v>
      </c>
      <c r="AO72" s="48">
        <v>20395.4</v>
      </c>
      <c r="AP72" s="54">
        <f t="shared" si="20"/>
        <v>20395.4</v>
      </c>
      <c r="AQ72" s="48">
        <v>381.7</v>
      </c>
      <c r="AR72" s="54">
        <v>381.7</v>
      </c>
      <c r="AS72" s="54">
        <v>127.2</v>
      </c>
      <c r="AT72" s="48">
        <v>0</v>
      </c>
      <c r="AU72" s="48"/>
      <c r="AV72" s="48"/>
      <c r="AW72" s="48"/>
      <c r="AX72" s="50"/>
      <c r="AY72" s="50"/>
      <c r="AZ72" s="53"/>
      <c r="BA72" s="53"/>
      <c r="BB72" s="53"/>
      <c r="BC72" s="49">
        <f t="shared" si="30"/>
        <v>285</v>
      </c>
      <c r="BD72" s="49">
        <f t="shared" si="31"/>
        <v>241.242</v>
      </c>
      <c r="BE72" s="49">
        <f t="shared" si="21"/>
        <v>84.64631578947368</v>
      </c>
      <c r="BF72" s="51">
        <v>285</v>
      </c>
      <c r="BG72" s="54">
        <v>241.242</v>
      </c>
      <c r="BH72" s="52">
        <v>0</v>
      </c>
      <c r="BI72" s="54">
        <v>0</v>
      </c>
      <c r="BJ72" s="52">
        <v>0</v>
      </c>
      <c r="BK72" s="52">
        <v>0</v>
      </c>
      <c r="BL72" s="51">
        <v>0</v>
      </c>
      <c r="BM72" s="54">
        <v>0</v>
      </c>
      <c r="BN72" s="52">
        <v>0</v>
      </c>
      <c r="BO72" s="52">
        <v>0</v>
      </c>
      <c r="BP72" s="52">
        <v>0</v>
      </c>
      <c r="BQ72" s="54">
        <v>0</v>
      </c>
      <c r="BR72" s="54">
        <v>0</v>
      </c>
      <c r="BS72" s="54">
        <v>0</v>
      </c>
      <c r="BT72" s="54">
        <v>240</v>
      </c>
      <c r="BU72" s="54">
        <v>157</v>
      </c>
      <c r="BV72" s="54">
        <v>240</v>
      </c>
      <c r="BW72" s="54">
        <v>143</v>
      </c>
      <c r="BX72" s="51">
        <v>0</v>
      </c>
      <c r="BY72" s="54">
        <v>86.6028</v>
      </c>
      <c r="BZ72" s="51">
        <v>0</v>
      </c>
      <c r="CA72" s="54">
        <v>0</v>
      </c>
      <c r="CB72" s="52">
        <v>0</v>
      </c>
      <c r="CC72" s="52">
        <v>0</v>
      </c>
      <c r="CD72" s="54">
        <v>0</v>
      </c>
      <c r="CE72" s="54">
        <v>70</v>
      </c>
      <c r="CF72" s="54">
        <v>0</v>
      </c>
      <c r="CG72" s="49">
        <f t="shared" si="32"/>
        <v>28424.500000000004</v>
      </c>
      <c r="CH72" s="49">
        <f t="shared" si="33"/>
        <v>28026.522800000002</v>
      </c>
      <c r="CI72" s="53">
        <v>0</v>
      </c>
      <c r="CJ72" s="53">
        <v>0</v>
      </c>
      <c r="CK72" s="54">
        <v>0</v>
      </c>
      <c r="CL72" s="54">
        <v>0</v>
      </c>
      <c r="CM72" s="52">
        <v>0</v>
      </c>
      <c r="CN72" s="52">
        <v>0</v>
      </c>
      <c r="CO72" s="52">
        <v>0</v>
      </c>
      <c r="CP72" s="52">
        <v>0</v>
      </c>
      <c r="CQ72" s="52">
        <v>0</v>
      </c>
      <c r="CR72" s="52">
        <v>0</v>
      </c>
      <c r="CS72" s="54">
        <v>0</v>
      </c>
      <c r="CT72" s="54">
        <v>0</v>
      </c>
      <c r="CU72" s="54">
        <v>0</v>
      </c>
      <c r="CV72" s="49">
        <f t="shared" si="34"/>
        <v>0</v>
      </c>
      <c r="CW72" s="49">
        <f t="shared" si="35"/>
        <v>0</v>
      </c>
    </row>
    <row r="73" spans="2:101" s="25" customFormat="1" ht="18.75" customHeight="1">
      <c r="B73" s="19">
        <v>65</v>
      </c>
      <c r="C73" s="24" t="s">
        <v>108</v>
      </c>
      <c r="D73" s="48">
        <v>0.8571</v>
      </c>
      <c r="E73" s="48">
        <v>11.217</v>
      </c>
      <c r="F73" s="49">
        <f aca="true" t="shared" si="37" ref="F73:F105">CG73+CV73-CS73</f>
        <v>35303.2</v>
      </c>
      <c r="G73" s="49">
        <f aca="true" t="shared" si="38" ref="G73:G105">CH73+CW73-CT73</f>
        <v>34224.61</v>
      </c>
      <c r="H73" s="49">
        <f t="shared" si="13"/>
        <v>96.9447812096354</v>
      </c>
      <c r="I73" s="49">
        <f aca="true" t="shared" si="39" ref="I73:I105">K73-F73</f>
        <v>-35303.2</v>
      </c>
      <c r="J73" s="49">
        <f t="shared" si="23"/>
        <v>-34224.61</v>
      </c>
      <c r="K73" s="53"/>
      <c r="L73" s="53"/>
      <c r="M73" s="49">
        <f aca="true" t="shared" si="40" ref="M73:M105">S73+V73+Y73+AB73+AE73+AH73+AZ73+BF73+BH73+BJ73+BL73+BN73+BR73+BT73+BX73+BZ73+CD73</f>
        <v>8954.2</v>
      </c>
      <c r="N73" s="49">
        <f t="shared" si="36"/>
        <v>7874.609999999999</v>
      </c>
      <c r="O73" s="49">
        <f t="shared" si="14"/>
        <v>87.9431998391816</v>
      </c>
      <c r="P73" s="48">
        <f aca="true" t="shared" si="41" ref="P73:P105">S73+Y73</f>
        <v>2570</v>
      </c>
      <c r="Q73" s="49">
        <f aca="true" t="shared" si="42" ref="Q73:Q105">T73+Z73</f>
        <v>2954.957</v>
      </c>
      <c r="R73" s="49">
        <f t="shared" si="15"/>
        <v>114.97887159533073</v>
      </c>
      <c r="S73" s="54">
        <v>170</v>
      </c>
      <c r="T73" s="54">
        <v>8.258</v>
      </c>
      <c r="U73" s="48">
        <f t="shared" si="16"/>
        <v>4.857647058823529</v>
      </c>
      <c r="V73" s="54">
        <v>5800</v>
      </c>
      <c r="W73" s="54">
        <v>4337.253</v>
      </c>
      <c r="X73" s="48">
        <f t="shared" si="17"/>
        <v>74.78022413793103</v>
      </c>
      <c r="Y73" s="54">
        <v>2400</v>
      </c>
      <c r="Z73" s="54">
        <v>2946.699</v>
      </c>
      <c r="AA73" s="48">
        <f t="shared" si="18"/>
        <v>122.77912500000001</v>
      </c>
      <c r="AB73" s="54">
        <v>170</v>
      </c>
      <c r="AC73" s="54">
        <v>173.9</v>
      </c>
      <c r="AD73" s="48">
        <f t="shared" si="19"/>
        <v>102.29411764705883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/>
      <c r="AL73" s="48">
        <v>0</v>
      </c>
      <c r="AM73" s="54">
        <v>26349</v>
      </c>
      <c r="AN73" s="54">
        <v>26350</v>
      </c>
      <c r="AO73" s="48">
        <v>25047.6</v>
      </c>
      <c r="AP73" s="54">
        <f t="shared" si="20"/>
        <v>25047.6</v>
      </c>
      <c r="AQ73" s="48">
        <v>1302.4</v>
      </c>
      <c r="AR73" s="54">
        <v>0</v>
      </c>
      <c r="AS73" s="54">
        <v>0</v>
      </c>
      <c r="AT73" s="48">
        <v>0</v>
      </c>
      <c r="AU73" s="48"/>
      <c r="AV73" s="48"/>
      <c r="AW73" s="48"/>
      <c r="AX73" s="50"/>
      <c r="AY73" s="50"/>
      <c r="AZ73" s="53"/>
      <c r="BA73" s="53"/>
      <c r="BB73" s="53"/>
      <c r="BC73" s="49">
        <f aca="true" t="shared" si="43" ref="BC73:BC105">BF73+BH73+BJ73+BL73</f>
        <v>54.2</v>
      </c>
      <c r="BD73" s="49">
        <f aca="true" t="shared" si="44" ref="BD73:BD105">BG73+BI73+BK73+BM73</f>
        <v>54.95</v>
      </c>
      <c r="BE73" s="49">
        <f t="shared" si="21"/>
        <v>101.38376383763838</v>
      </c>
      <c r="BF73" s="51">
        <v>54.2</v>
      </c>
      <c r="BG73" s="54">
        <v>54.95</v>
      </c>
      <c r="BH73" s="52">
        <v>0</v>
      </c>
      <c r="BI73" s="54">
        <v>0</v>
      </c>
      <c r="BJ73" s="52">
        <v>0</v>
      </c>
      <c r="BK73" s="52">
        <v>0</v>
      </c>
      <c r="BL73" s="51">
        <v>0</v>
      </c>
      <c r="BM73" s="54">
        <v>0</v>
      </c>
      <c r="BN73" s="52">
        <v>0</v>
      </c>
      <c r="BO73" s="52">
        <v>0</v>
      </c>
      <c r="BP73" s="52">
        <v>0</v>
      </c>
      <c r="BQ73" s="54">
        <v>0</v>
      </c>
      <c r="BR73" s="54">
        <v>0</v>
      </c>
      <c r="BS73" s="54">
        <v>0</v>
      </c>
      <c r="BT73" s="54">
        <v>360</v>
      </c>
      <c r="BU73" s="54">
        <v>353.55</v>
      </c>
      <c r="BV73" s="54">
        <v>360</v>
      </c>
      <c r="BW73" s="54">
        <v>353.55</v>
      </c>
      <c r="BX73" s="51">
        <v>0</v>
      </c>
      <c r="BY73" s="54">
        <v>0</v>
      </c>
      <c r="BZ73" s="51">
        <v>0</v>
      </c>
      <c r="CA73" s="54">
        <v>0</v>
      </c>
      <c r="CB73" s="52">
        <v>0</v>
      </c>
      <c r="CC73" s="52">
        <v>0</v>
      </c>
      <c r="CD73" s="54">
        <v>0</v>
      </c>
      <c r="CE73" s="54">
        <v>0</v>
      </c>
      <c r="CF73" s="54">
        <v>0</v>
      </c>
      <c r="CG73" s="49">
        <f aca="true" t="shared" si="45" ref="CG73:CG105">S73+V73+Y73+AB73+AE73+AH73+AK73+AM73+AR73+AW73+AZ73+BF73+BH73+BJ73+BL73+BN73+BP73+BR73+BT73+BX73+BZ73+CB73+CD73</f>
        <v>35303.2</v>
      </c>
      <c r="CH73" s="49">
        <f aca="true" t="shared" si="46" ref="CH73:CH105">T73+W73+Z73+AC73+AF73+AJ73+AL73+AN73+AS73+AY73+BB73+BG73+BI73+BK73+BM73+BO73+BQ73+BS73+BU73+BY73+CA73+CC73+CE73</f>
        <v>34224.61</v>
      </c>
      <c r="CI73" s="53">
        <v>0</v>
      </c>
      <c r="CJ73" s="53">
        <v>0</v>
      </c>
      <c r="CK73" s="54">
        <v>0</v>
      </c>
      <c r="CL73" s="54">
        <v>0</v>
      </c>
      <c r="CM73" s="52">
        <v>0</v>
      </c>
      <c r="CN73" s="52">
        <v>0</v>
      </c>
      <c r="CO73" s="52">
        <v>0</v>
      </c>
      <c r="CP73" s="52">
        <v>0</v>
      </c>
      <c r="CQ73" s="52">
        <v>0</v>
      </c>
      <c r="CR73" s="52">
        <v>0</v>
      </c>
      <c r="CS73" s="54">
        <v>550</v>
      </c>
      <c r="CT73" s="54">
        <v>550</v>
      </c>
      <c r="CU73" s="54">
        <v>0</v>
      </c>
      <c r="CV73" s="49">
        <f aca="true" t="shared" si="47" ref="CV73:CV105">CI73+CK73+CM73+CO73+CQ73+CS73</f>
        <v>550</v>
      </c>
      <c r="CW73" s="49">
        <f aca="true" t="shared" si="48" ref="CW73:CW105">CJ73+CL73+CN73+CP73+CR73+CT73+CU73</f>
        <v>550</v>
      </c>
    </row>
    <row r="74" spans="2:101" s="25" customFormat="1" ht="18.75" customHeight="1">
      <c r="B74" s="19">
        <v>66</v>
      </c>
      <c r="C74" s="24" t="s">
        <v>109</v>
      </c>
      <c r="D74" s="48">
        <v>1946.2976</v>
      </c>
      <c r="E74" s="48">
        <v>5798.9881</v>
      </c>
      <c r="F74" s="49">
        <f t="shared" si="37"/>
        <v>48382.2</v>
      </c>
      <c r="G74" s="49">
        <f t="shared" si="38"/>
        <v>51438.96799999999</v>
      </c>
      <c r="H74" s="49">
        <f aca="true" t="shared" si="49" ref="H74:H106">G74/F74*100</f>
        <v>106.31795991087631</v>
      </c>
      <c r="I74" s="49">
        <f t="shared" si="39"/>
        <v>-48382.2</v>
      </c>
      <c r="J74" s="49">
        <f t="shared" si="23"/>
        <v>-51438.96799999999</v>
      </c>
      <c r="K74" s="53"/>
      <c r="L74" s="53"/>
      <c r="M74" s="49">
        <f t="shared" si="40"/>
        <v>21525</v>
      </c>
      <c r="N74" s="49">
        <f t="shared" si="36"/>
        <v>23154.668</v>
      </c>
      <c r="O74" s="49">
        <f aca="true" t="shared" si="50" ref="O74:O106">N74/M74*100</f>
        <v>107.57104761904763</v>
      </c>
      <c r="P74" s="48">
        <f t="shared" si="41"/>
        <v>2200</v>
      </c>
      <c r="Q74" s="49">
        <f t="shared" si="42"/>
        <v>2236.2599999999998</v>
      </c>
      <c r="R74" s="49">
        <f aca="true" t="shared" si="51" ref="R74:R106">Q74/P74*100</f>
        <v>101.6481818181818</v>
      </c>
      <c r="S74" s="54">
        <v>65.2</v>
      </c>
      <c r="T74" s="54">
        <v>0.16</v>
      </c>
      <c r="U74" s="48">
        <f aca="true" t="shared" si="52" ref="U74:U106">T74/S74*100</f>
        <v>0.245398773006135</v>
      </c>
      <c r="V74" s="54">
        <v>13000</v>
      </c>
      <c r="W74" s="54">
        <v>13016.9</v>
      </c>
      <c r="X74" s="48">
        <f aca="true" t="shared" si="53" ref="X74:X106">W74/V74*100</f>
        <v>100.13000000000001</v>
      </c>
      <c r="Y74" s="54">
        <v>2134.8</v>
      </c>
      <c r="Z74" s="54">
        <v>2236.1</v>
      </c>
      <c r="AA74" s="48">
        <f aca="true" t="shared" si="54" ref="AA74:AA106">Z74/Y74*100</f>
        <v>104.74517519205544</v>
      </c>
      <c r="AB74" s="54">
        <v>80</v>
      </c>
      <c r="AC74" s="54">
        <v>80.6</v>
      </c>
      <c r="AD74" s="48">
        <f aca="true" t="shared" si="55" ref="AD74:AD106">AC74/AB74*100</f>
        <v>100.74999999999999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/>
      <c r="AL74" s="48">
        <v>0</v>
      </c>
      <c r="AM74" s="54">
        <v>26857.2</v>
      </c>
      <c r="AN74" s="54">
        <v>28284.3</v>
      </c>
      <c r="AO74" s="48">
        <v>26857.2</v>
      </c>
      <c r="AP74" s="54">
        <f aca="true" t="shared" si="56" ref="AP74:AP105">AO74</f>
        <v>26857.2</v>
      </c>
      <c r="AQ74" s="48">
        <v>1427.1</v>
      </c>
      <c r="AR74" s="54">
        <v>0</v>
      </c>
      <c r="AS74" s="54">
        <v>0</v>
      </c>
      <c r="AT74" s="48">
        <v>0</v>
      </c>
      <c r="AU74" s="48"/>
      <c r="AV74" s="48"/>
      <c r="AW74" s="48"/>
      <c r="AX74" s="50"/>
      <c r="AY74" s="50"/>
      <c r="AZ74" s="53"/>
      <c r="BA74" s="53"/>
      <c r="BB74" s="53"/>
      <c r="BC74" s="49">
        <f t="shared" si="43"/>
        <v>3945</v>
      </c>
      <c r="BD74" s="49">
        <f t="shared" si="44"/>
        <v>3993.314</v>
      </c>
      <c r="BE74" s="49">
        <f aca="true" t="shared" si="57" ref="BE74:BE106">BD74/BC74*100</f>
        <v>101.22468948035488</v>
      </c>
      <c r="BF74" s="51">
        <v>3945</v>
      </c>
      <c r="BG74" s="54">
        <v>3993.314</v>
      </c>
      <c r="BH74" s="52">
        <v>0</v>
      </c>
      <c r="BI74" s="54">
        <v>0</v>
      </c>
      <c r="BJ74" s="52">
        <v>0</v>
      </c>
      <c r="BK74" s="52">
        <v>0</v>
      </c>
      <c r="BL74" s="51">
        <v>0</v>
      </c>
      <c r="BM74" s="54">
        <v>0</v>
      </c>
      <c r="BN74" s="52">
        <v>0</v>
      </c>
      <c r="BO74" s="52">
        <v>0</v>
      </c>
      <c r="BP74" s="52">
        <v>0</v>
      </c>
      <c r="BQ74" s="54">
        <v>0</v>
      </c>
      <c r="BR74" s="54">
        <v>2000</v>
      </c>
      <c r="BS74" s="54">
        <v>3491</v>
      </c>
      <c r="BT74" s="54">
        <v>250</v>
      </c>
      <c r="BU74" s="54">
        <v>321</v>
      </c>
      <c r="BV74" s="54">
        <v>250</v>
      </c>
      <c r="BW74" s="54">
        <v>321</v>
      </c>
      <c r="BX74" s="51">
        <v>0</v>
      </c>
      <c r="BY74" s="54">
        <v>0</v>
      </c>
      <c r="BZ74" s="51">
        <v>0</v>
      </c>
      <c r="CA74" s="54">
        <v>0</v>
      </c>
      <c r="CB74" s="52">
        <v>0</v>
      </c>
      <c r="CC74" s="52">
        <v>0</v>
      </c>
      <c r="CD74" s="54">
        <v>50</v>
      </c>
      <c r="CE74" s="54">
        <v>15.594</v>
      </c>
      <c r="CF74" s="54">
        <v>0</v>
      </c>
      <c r="CG74" s="49">
        <f t="shared" si="45"/>
        <v>48382.2</v>
      </c>
      <c r="CH74" s="49">
        <f t="shared" si="46"/>
        <v>51438.96799999999</v>
      </c>
      <c r="CI74" s="53">
        <v>0</v>
      </c>
      <c r="CJ74" s="53">
        <v>0</v>
      </c>
      <c r="CK74" s="54">
        <v>0</v>
      </c>
      <c r="CL74" s="54">
        <v>0</v>
      </c>
      <c r="CM74" s="52">
        <v>0</v>
      </c>
      <c r="CN74" s="52">
        <v>0</v>
      </c>
      <c r="CO74" s="52">
        <v>0</v>
      </c>
      <c r="CP74" s="52">
        <v>0</v>
      </c>
      <c r="CQ74" s="52">
        <v>0</v>
      </c>
      <c r="CR74" s="52">
        <v>0</v>
      </c>
      <c r="CS74" s="54">
        <v>0</v>
      </c>
      <c r="CT74" s="54">
        <v>0</v>
      </c>
      <c r="CU74" s="54">
        <v>0</v>
      </c>
      <c r="CV74" s="49">
        <f t="shared" si="47"/>
        <v>0</v>
      </c>
      <c r="CW74" s="49">
        <f t="shared" si="48"/>
        <v>0</v>
      </c>
    </row>
    <row r="75" spans="2:101" s="25" customFormat="1" ht="18.75" customHeight="1">
      <c r="B75" s="19">
        <v>67</v>
      </c>
      <c r="C75" s="26" t="s">
        <v>110</v>
      </c>
      <c r="D75" s="48">
        <v>35353.3744</v>
      </c>
      <c r="E75" s="48">
        <v>1839.9232</v>
      </c>
      <c r="F75" s="49">
        <f t="shared" si="37"/>
        <v>53274.4</v>
      </c>
      <c r="G75" s="49">
        <f t="shared" si="38"/>
        <v>53465.9296</v>
      </c>
      <c r="H75" s="49">
        <f t="shared" si="49"/>
        <v>100.35951526436713</v>
      </c>
      <c r="I75" s="49">
        <f t="shared" si="39"/>
        <v>-53274.4</v>
      </c>
      <c r="J75" s="49">
        <f t="shared" si="23"/>
        <v>-53465.9296</v>
      </c>
      <c r="K75" s="53"/>
      <c r="L75" s="53"/>
      <c r="M75" s="49">
        <f t="shared" si="40"/>
        <v>13492.1</v>
      </c>
      <c r="N75" s="49">
        <f t="shared" si="36"/>
        <v>13682.229599999999</v>
      </c>
      <c r="O75" s="49">
        <f t="shared" si="50"/>
        <v>101.40919204571563</v>
      </c>
      <c r="P75" s="48">
        <f t="shared" si="41"/>
        <v>7331.5</v>
      </c>
      <c r="Q75" s="49">
        <f t="shared" si="42"/>
        <v>7697.334</v>
      </c>
      <c r="R75" s="49">
        <f t="shared" si="51"/>
        <v>104.9898929277774</v>
      </c>
      <c r="S75" s="54">
        <v>2224.8</v>
      </c>
      <c r="T75" s="54">
        <v>1624.358</v>
      </c>
      <c r="U75" s="48">
        <f t="shared" si="52"/>
        <v>73.01141675656237</v>
      </c>
      <c r="V75" s="54">
        <v>4772.4</v>
      </c>
      <c r="W75" s="54">
        <v>4773</v>
      </c>
      <c r="X75" s="48">
        <f t="shared" si="53"/>
        <v>100.01257229067137</v>
      </c>
      <c r="Y75" s="54">
        <v>5106.7</v>
      </c>
      <c r="Z75" s="54">
        <v>6072.976</v>
      </c>
      <c r="AA75" s="48">
        <f t="shared" si="54"/>
        <v>118.92173027591204</v>
      </c>
      <c r="AB75" s="54">
        <v>309</v>
      </c>
      <c r="AC75" s="54">
        <v>323</v>
      </c>
      <c r="AD75" s="48">
        <f t="shared" si="55"/>
        <v>104.53074433656957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/>
      <c r="AL75" s="48">
        <v>0</v>
      </c>
      <c r="AM75" s="54">
        <v>39782.3</v>
      </c>
      <c r="AN75" s="54">
        <v>39783.7</v>
      </c>
      <c r="AO75" s="48">
        <v>39136.4</v>
      </c>
      <c r="AP75" s="54">
        <f t="shared" si="56"/>
        <v>39136.4</v>
      </c>
      <c r="AQ75" s="48">
        <v>647.3</v>
      </c>
      <c r="AR75" s="54">
        <v>0</v>
      </c>
      <c r="AS75" s="54">
        <v>0</v>
      </c>
      <c r="AT75" s="48">
        <v>0</v>
      </c>
      <c r="AU75" s="48"/>
      <c r="AV75" s="48"/>
      <c r="AW75" s="48"/>
      <c r="AX75" s="50"/>
      <c r="AY75" s="50"/>
      <c r="AZ75" s="53"/>
      <c r="BA75" s="53"/>
      <c r="BB75" s="53"/>
      <c r="BC75" s="49">
        <f t="shared" si="43"/>
        <v>836</v>
      </c>
      <c r="BD75" s="49">
        <f t="shared" si="44"/>
        <v>726.8956</v>
      </c>
      <c r="BE75" s="49">
        <f t="shared" si="57"/>
        <v>86.94923444976077</v>
      </c>
      <c r="BF75" s="51">
        <v>836</v>
      </c>
      <c r="BG75" s="54">
        <v>706.8956</v>
      </c>
      <c r="BH75" s="52">
        <v>0</v>
      </c>
      <c r="BI75" s="54">
        <v>0</v>
      </c>
      <c r="BJ75" s="52">
        <v>0</v>
      </c>
      <c r="BK75" s="52">
        <v>0</v>
      </c>
      <c r="BL75" s="51">
        <v>0</v>
      </c>
      <c r="BM75" s="54">
        <v>20</v>
      </c>
      <c r="BN75" s="52">
        <v>0</v>
      </c>
      <c r="BO75" s="52">
        <v>0</v>
      </c>
      <c r="BP75" s="52">
        <v>0</v>
      </c>
      <c r="BQ75" s="54">
        <v>0</v>
      </c>
      <c r="BR75" s="54">
        <v>0</v>
      </c>
      <c r="BS75" s="54">
        <v>0</v>
      </c>
      <c r="BT75" s="54">
        <v>243.2</v>
      </c>
      <c r="BU75" s="54">
        <v>162</v>
      </c>
      <c r="BV75" s="54">
        <v>243.2</v>
      </c>
      <c r="BW75" s="54">
        <v>136</v>
      </c>
      <c r="BX75" s="51">
        <v>0</v>
      </c>
      <c r="BY75" s="54">
        <v>0</v>
      </c>
      <c r="BZ75" s="51">
        <v>0</v>
      </c>
      <c r="CA75" s="54">
        <v>0</v>
      </c>
      <c r="CB75" s="52">
        <v>0</v>
      </c>
      <c r="CC75" s="52">
        <v>0</v>
      </c>
      <c r="CD75" s="54">
        <v>0</v>
      </c>
      <c r="CE75" s="54">
        <v>0</v>
      </c>
      <c r="CF75" s="54">
        <v>0</v>
      </c>
      <c r="CG75" s="49">
        <f t="shared" si="45"/>
        <v>53274.4</v>
      </c>
      <c r="CH75" s="49">
        <f t="shared" si="46"/>
        <v>53465.9296</v>
      </c>
      <c r="CI75" s="53">
        <v>0</v>
      </c>
      <c r="CJ75" s="53">
        <v>0</v>
      </c>
      <c r="CK75" s="54">
        <v>0</v>
      </c>
      <c r="CL75" s="54">
        <v>0</v>
      </c>
      <c r="CM75" s="52">
        <v>0</v>
      </c>
      <c r="CN75" s="52">
        <v>0</v>
      </c>
      <c r="CO75" s="52">
        <v>0</v>
      </c>
      <c r="CP75" s="52">
        <v>0</v>
      </c>
      <c r="CQ75" s="52">
        <v>0</v>
      </c>
      <c r="CR75" s="52">
        <v>0</v>
      </c>
      <c r="CS75" s="54">
        <v>0</v>
      </c>
      <c r="CT75" s="54">
        <v>0</v>
      </c>
      <c r="CU75" s="54">
        <v>0</v>
      </c>
      <c r="CV75" s="49">
        <f t="shared" si="47"/>
        <v>0</v>
      </c>
      <c r="CW75" s="49">
        <f t="shared" si="48"/>
        <v>0</v>
      </c>
    </row>
    <row r="76" spans="2:101" s="25" customFormat="1" ht="18.75" customHeight="1">
      <c r="B76" s="19">
        <v>68</v>
      </c>
      <c r="C76" s="24" t="s">
        <v>111</v>
      </c>
      <c r="D76" s="48">
        <v>163.0741</v>
      </c>
      <c r="E76" s="48">
        <v>685.432</v>
      </c>
      <c r="F76" s="49">
        <f t="shared" si="37"/>
        <v>46931.308</v>
      </c>
      <c r="G76" s="49">
        <f t="shared" si="38"/>
        <v>44916.364</v>
      </c>
      <c r="H76" s="49">
        <f t="shared" si="49"/>
        <v>95.70661018013818</v>
      </c>
      <c r="I76" s="49">
        <f t="shared" si="39"/>
        <v>-46931.308</v>
      </c>
      <c r="J76" s="49">
        <f t="shared" si="23"/>
        <v>-44916.364</v>
      </c>
      <c r="K76" s="53"/>
      <c r="L76" s="53"/>
      <c r="M76" s="49">
        <f t="shared" si="40"/>
        <v>12962.207999999999</v>
      </c>
      <c r="N76" s="49">
        <f t="shared" si="36"/>
        <v>10947.264</v>
      </c>
      <c r="O76" s="49">
        <f t="shared" si="50"/>
        <v>84.45524095894774</v>
      </c>
      <c r="P76" s="48">
        <f t="shared" si="41"/>
        <v>2512.9</v>
      </c>
      <c r="Q76" s="49">
        <f t="shared" si="42"/>
        <v>3126.321</v>
      </c>
      <c r="R76" s="49">
        <f t="shared" si="51"/>
        <v>124.41087985992279</v>
      </c>
      <c r="S76" s="54">
        <v>512.9</v>
      </c>
      <c r="T76" s="54">
        <v>744.321</v>
      </c>
      <c r="U76" s="48">
        <f t="shared" si="52"/>
        <v>145.12010138428545</v>
      </c>
      <c r="V76" s="54">
        <v>4790.7</v>
      </c>
      <c r="W76" s="54">
        <v>3866.988</v>
      </c>
      <c r="X76" s="48">
        <f t="shared" si="53"/>
        <v>80.71864236959108</v>
      </c>
      <c r="Y76" s="54">
        <v>2000</v>
      </c>
      <c r="Z76" s="54">
        <v>2382</v>
      </c>
      <c r="AA76" s="48">
        <f t="shared" si="54"/>
        <v>119.10000000000001</v>
      </c>
      <c r="AB76" s="54">
        <v>80</v>
      </c>
      <c r="AC76" s="54">
        <v>112.5</v>
      </c>
      <c r="AD76" s="48">
        <f t="shared" si="55"/>
        <v>140.625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/>
      <c r="AL76" s="48">
        <v>0</v>
      </c>
      <c r="AM76" s="54">
        <v>33969.1</v>
      </c>
      <c r="AN76" s="54">
        <v>33969.1</v>
      </c>
      <c r="AO76" s="48">
        <v>33678.9</v>
      </c>
      <c r="AP76" s="54">
        <f t="shared" si="56"/>
        <v>33678.9</v>
      </c>
      <c r="AQ76" s="48">
        <v>290.2</v>
      </c>
      <c r="AR76" s="54">
        <v>0</v>
      </c>
      <c r="AS76" s="54">
        <v>0</v>
      </c>
      <c r="AT76" s="48">
        <v>0</v>
      </c>
      <c r="AU76" s="48"/>
      <c r="AV76" s="48"/>
      <c r="AW76" s="48"/>
      <c r="AX76" s="50"/>
      <c r="AY76" s="50"/>
      <c r="AZ76" s="53"/>
      <c r="BA76" s="53"/>
      <c r="BB76" s="53"/>
      <c r="BC76" s="49">
        <f t="shared" si="43"/>
        <v>5578.608</v>
      </c>
      <c r="BD76" s="49">
        <f t="shared" si="44"/>
        <v>3807.405</v>
      </c>
      <c r="BE76" s="49">
        <f t="shared" si="57"/>
        <v>68.25009034511835</v>
      </c>
      <c r="BF76" s="51">
        <v>5578.608</v>
      </c>
      <c r="BG76" s="54">
        <v>3807.405</v>
      </c>
      <c r="BH76" s="52">
        <v>0</v>
      </c>
      <c r="BI76" s="54">
        <v>0</v>
      </c>
      <c r="BJ76" s="52">
        <v>0</v>
      </c>
      <c r="BK76" s="52">
        <v>0</v>
      </c>
      <c r="BL76" s="51">
        <v>0</v>
      </c>
      <c r="BM76" s="54">
        <v>0</v>
      </c>
      <c r="BN76" s="52">
        <v>0</v>
      </c>
      <c r="BO76" s="52">
        <v>0</v>
      </c>
      <c r="BP76" s="52">
        <v>0</v>
      </c>
      <c r="BQ76" s="54">
        <v>0</v>
      </c>
      <c r="BR76" s="54">
        <v>0</v>
      </c>
      <c r="BS76" s="54">
        <v>0</v>
      </c>
      <c r="BT76" s="54">
        <v>0</v>
      </c>
      <c r="BU76" s="54">
        <v>0</v>
      </c>
      <c r="BV76" s="54">
        <v>0</v>
      </c>
      <c r="BW76" s="54">
        <v>0</v>
      </c>
      <c r="BX76" s="51">
        <v>0</v>
      </c>
      <c r="BY76" s="54">
        <v>34.05</v>
      </c>
      <c r="BZ76" s="51">
        <v>0</v>
      </c>
      <c r="CA76" s="54">
        <v>0</v>
      </c>
      <c r="CB76" s="52">
        <v>0</v>
      </c>
      <c r="CC76" s="52">
        <v>0</v>
      </c>
      <c r="CD76" s="54">
        <v>0</v>
      </c>
      <c r="CE76" s="54">
        <v>0</v>
      </c>
      <c r="CF76" s="54">
        <v>0</v>
      </c>
      <c r="CG76" s="49">
        <f t="shared" si="45"/>
        <v>46931.308</v>
      </c>
      <c r="CH76" s="49">
        <f t="shared" si="46"/>
        <v>44916.364</v>
      </c>
      <c r="CI76" s="53">
        <v>0</v>
      </c>
      <c r="CJ76" s="53">
        <v>0</v>
      </c>
      <c r="CK76" s="54">
        <v>0</v>
      </c>
      <c r="CL76" s="54">
        <v>0</v>
      </c>
      <c r="CM76" s="52">
        <v>0</v>
      </c>
      <c r="CN76" s="52">
        <v>0</v>
      </c>
      <c r="CO76" s="52">
        <v>0</v>
      </c>
      <c r="CP76" s="52">
        <v>0</v>
      </c>
      <c r="CQ76" s="52">
        <v>0</v>
      </c>
      <c r="CR76" s="52">
        <v>0</v>
      </c>
      <c r="CS76" s="54">
        <v>0</v>
      </c>
      <c r="CT76" s="54">
        <v>0</v>
      </c>
      <c r="CU76" s="54">
        <v>0</v>
      </c>
      <c r="CV76" s="49">
        <f t="shared" si="47"/>
        <v>0</v>
      </c>
      <c r="CW76" s="49">
        <f t="shared" si="48"/>
        <v>0</v>
      </c>
    </row>
    <row r="77" spans="2:101" s="25" customFormat="1" ht="18.75" customHeight="1">
      <c r="B77" s="19">
        <v>69</v>
      </c>
      <c r="C77" s="24" t="s">
        <v>112</v>
      </c>
      <c r="D77" s="48">
        <v>6142.7976</v>
      </c>
      <c r="E77" s="48">
        <v>5741.365</v>
      </c>
      <c r="F77" s="49">
        <f t="shared" si="37"/>
        <v>76706.1</v>
      </c>
      <c r="G77" s="49">
        <f t="shared" si="38"/>
        <v>74789.47440000002</v>
      </c>
      <c r="H77" s="49">
        <f t="shared" si="49"/>
        <v>97.50133874620143</v>
      </c>
      <c r="I77" s="49">
        <f t="shared" si="39"/>
        <v>-76706.1</v>
      </c>
      <c r="J77" s="49">
        <f t="shared" si="23"/>
        <v>-74789.47440000002</v>
      </c>
      <c r="K77" s="53"/>
      <c r="L77" s="53"/>
      <c r="M77" s="49">
        <f t="shared" si="40"/>
        <v>25620</v>
      </c>
      <c r="N77" s="49">
        <f t="shared" si="36"/>
        <v>23701.474400000003</v>
      </c>
      <c r="O77" s="49">
        <f t="shared" si="50"/>
        <v>92.51160967993755</v>
      </c>
      <c r="P77" s="49">
        <f t="shared" si="41"/>
        <v>7802</v>
      </c>
      <c r="Q77" s="49">
        <f t="shared" si="42"/>
        <v>9098.135</v>
      </c>
      <c r="R77" s="49">
        <f t="shared" si="51"/>
        <v>116.61285567803128</v>
      </c>
      <c r="S77" s="54">
        <v>502</v>
      </c>
      <c r="T77" s="54">
        <v>360.875</v>
      </c>
      <c r="U77" s="48">
        <f t="shared" si="52"/>
        <v>71.88745019920319</v>
      </c>
      <c r="V77" s="54">
        <v>14777</v>
      </c>
      <c r="W77" s="54">
        <v>10925.6054</v>
      </c>
      <c r="X77" s="48">
        <f t="shared" si="53"/>
        <v>73.93655951817013</v>
      </c>
      <c r="Y77" s="54">
        <v>7300</v>
      </c>
      <c r="Z77" s="54">
        <v>8737.26</v>
      </c>
      <c r="AA77" s="48">
        <f t="shared" si="54"/>
        <v>119.68849315068493</v>
      </c>
      <c r="AB77" s="54">
        <v>132</v>
      </c>
      <c r="AC77" s="54">
        <v>121.5</v>
      </c>
      <c r="AD77" s="48">
        <f t="shared" si="55"/>
        <v>92.04545454545455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/>
      <c r="AL77" s="48"/>
      <c r="AM77" s="54">
        <v>50552.6</v>
      </c>
      <c r="AN77" s="54">
        <v>50554.5</v>
      </c>
      <c r="AO77" s="48">
        <v>48958.8</v>
      </c>
      <c r="AP77" s="54">
        <f t="shared" si="56"/>
        <v>48958.8</v>
      </c>
      <c r="AQ77" s="48">
        <v>1595.7</v>
      </c>
      <c r="AR77" s="54">
        <v>533.5</v>
      </c>
      <c r="AS77" s="54">
        <v>533.5</v>
      </c>
      <c r="AT77" s="48">
        <v>533.5</v>
      </c>
      <c r="AU77" s="48"/>
      <c r="AV77" s="48"/>
      <c r="AW77" s="48"/>
      <c r="AX77" s="50"/>
      <c r="AY77" s="50"/>
      <c r="AZ77" s="53"/>
      <c r="BA77" s="53"/>
      <c r="BB77" s="53"/>
      <c r="BC77" s="49">
        <f t="shared" si="43"/>
        <v>2874</v>
      </c>
      <c r="BD77" s="49">
        <f t="shared" si="44"/>
        <v>3251</v>
      </c>
      <c r="BE77" s="49">
        <f t="shared" si="57"/>
        <v>113.11760612386917</v>
      </c>
      <c r="BF77" s="51">
        <v>2214</v>
      </c>
      <c r="BG77" s="54">
        <v>2646</v>
      </c>
      <c r="BH77" s="52">
        <v>0</v>
      </c>
      <c r="BI77" s="54">
        <v>0</v>
      </c>
      <c r="BJ77" s="52">
        <v>0</v>
      </c>
      <c r="BK77" s="52">
        <v>0</v>
      </c>
      <c r="BL77" s="51">
        <v>660</v>
      </c>
      <c r="BM77" s="54">
        <v>605</v>
      </c>
      <c r="BN77" s="52">
        <v>0</v>
      </c>
      <c r="BO77" s="52">
        <v>0</v>
      </c>
      <c r="BP77" s="52">
        <v>0</v>
      </c>
      <c r="BQ77" s="54">
        <v>0</v>
      </c>
      <c r="BR77" s="54">
        <v>0</v>
      </c>
      <c r="BS77" s="54">
        <v>0</v>
      </c>
      <c r="BT77" s="54">
        <v>35</v>
      </c>
      <c r="BU77" s="54">
        <v>36.24</v>
      </c>
      <c r="BV77" s="54">
        <v>0</v>
      </c>
      <c r="BW77" s="54">
        <v>0</v>
      </c>
      <c r="BX77" s="51">
        <v>0</v>
      </c>
      <c r="BY77" s="54">
        <v>268.994</v>
      </c>
      <c r="BZ77" s="51">
        <v>0</v>
      </c>
      <c r="CA77" s="54">
        <v>0</v>
      </c>
      <c r="CB77" s="52">
        <v>0</v>
      </c>
      <c r="CC77" s="52">
        <v>0</v>
      </c>
      <c r="CD77" s="54">
        <v>0</v>
      </c>
      <c r="CE77" s="54">
        <v>0</v>
      </c>
      <c r="CF77" s="54">
        <v>0</v>
      </c>
      <c r="CG77" s="49">
        <f t="shared" si="45"/>
        <v>76706.1</v>
      </c>
      <c r="CH77" s="49">
        <f t="shared" si="46"/>
        <v>74789.47440000002</v>
      </c>
      <c r="CI77" s="53">
        <v>0</v>
      </c>
      <c r="CJ77" s="53">
        <v>0</v>
      </c>
      <c r="CK77" s="54">
        <v>0</v>
      </c>
      <c r="CL77" s="54">
        <v>0</v>
      </c>
      <c r="CM77" s="52">
        <v>0</v>
      </c>
      <c r="CN77" s="52">
        <v>0</v>
      </c>
      <c r="CO77" s="52">
        <v>0</v>
      </c>
      <c r="CP77" s="52">
        <v>0</v>
      </c>
      <c r="CQ77" s="52">
        <v>0</v>
      </c>
      <c r="CR77" s="52">
        <v>0</v>
      </c>
      <c r="CS77" s="54">
        <v>2900</v>
      </c>
      <c r="CT77" s="54">
        <v>2900</v>
      </c>
      <c r="CU77" s="54">
        <v>0</v>
      </c>
      <c r="CV77" s="49">
        <f t="shared" si="47"/>
        <v>2900</v>
      </c>
      <c r="CW77" s="49">
        <f t="shared" si="48"/>
        <v>2900</v>
      </c>
    </row>
    <row r="78" spans="2:101" s="25" customFormat="1" ht="18.75" customHeight="1">
      <c r="B78" s="19">
        <v>70</v>
      </c>
      <c r="C78" s="24" t="s">
        <v>113</v>
      </c>
      <c r="D78" s="48">
        <v>23619.509</v>
      </c>
      <c r="E78" s="48">
        <v>25048.694</v>
      </c>
      <c r="F78" s="49">
        <f t="shared" si="37"/>
        <v>156993.512</v>
      </c>
      <c r="G78" s="49">
        <f t="shared" si="38"/>
        <v>157129.42599999998</v>
      </c>
      <c r="H78" s="49">
        <f t="shared" si="49"/>
        <v>100.08657300436721</v>
      </c>
      <c r="I78" s="49">
        <f t="shared" si="39"/>
        <v>-156993.512</v>
      </c>
      <c r="J78" s="49">
        <f t="shared" si="23"/>
        <v>-157129.42599999998</v>
      </c>
      <c r="K78" s="53"/>
      <c r="L78" s="53"/>
      <c r="M78" s="49">
        <f t="shared" si="40"/>
        <v>30143.412</v>
      </c>
      <c r="N78" s="49">
        <f t="shared" si="36"/>
        <v>29605.825999999997</v>
      </c>
      <c r="O78" s="49">
        <f t="shared" si="50"/>
        <v>98.21657216508866</v>
      </c>
      <c r="P78" s="48">
        <f t="shared" si="41"/>
        <v>19830.9</v>
      </c>
      <c r="Q78" s="49">
        <f t="shared" si="42"/>
        <v>18873.661</v>
      </c>
      <c r="R78" s="49">
        <f t="shared" si="51"/>
        <v>95.1729926528801</v>
      </c>
      <c r="S78" s="54">
        <v>1833</v>
      </c>
      <c r="T78" s="54">
        <v>2423.416</v>
      </c>
      <c r="U78" s="48">
        <f t="shared" si="52"/>
        <v>132.21036552100384</v>
      </c>
      <c r="V78" s="54">
        <v>2900.1</v>
      </c>
      <c r="W78" s="54">
        <v>3056.207</v>
      </c>
      <c r="X78" s="48">
        <f t="shared" si="53"/>
        <v>105.38281438571084</v>
      </c>
      <c r="Y78" s="54">
        <v>17997.9</v>
      </c>
      <c r="Z78" s="54">
        <v>16450.245</v>
      </c>
      <c r="AA78" s="48">
        <f t="shared" si="54"/>
        <v>91.40091343990132</v>
      </c>
      <c r="AB78" s="54">
        <v>1904</v>
      </c>
      <c r="AC78" s="54">
        <v>1628.5</v>
      </c>
      <c r="AD78" s="48">
        <f t="shared" si="55"/>
        <v>85.53046218487394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/>
      <c r="AL78" s="48">
        <v>0</v>
      </c>
      <c r="AM78" s="54">
        <v>126049.9</v>
      </c>
      <c r="AN78" s="54">
        <v>126723.4</v>
      </c>
      <c r="AO78" s="48">
        <v>126053.8</v>
      </c>
      <c r="AP78" s="54">
        <f t="shared" si="56"/>
        <v>126053.8</v>
      </c>
      <c r="AQ78" s="48">
        <v>669.6</v>
      </c>
      <c r="AR78" s="54">
        <v>800.2</v>
      </c>
      <c r="AS78" s="54">
        <v>800.2</v>
      </c>
      <c r="AT78" s="48">
        <v>800.2</v>
      </c>
      <c r="AU78" s="48"/>
      <c r="AV78" s="48"/>
      <c r="AW78" s="48"/>
      <c r="AX78" s="50"/>
      <c r="AY78" s="50"/>
      <c r="AZ78" s="53"/>
      <c r="BA78" s="53"/>
      <c r="BB78" s="53"/>
      <c r="BC78" s="49">
        <f t="shared" si="43"/>
        <v>120.3</v>
      </c>
      <c r="BD78" s="49">
        <f t="shared" si="44"/>
        <v>134.414</v>
      </c>
      <c r="BE78" s="49">
        <f t="shared" si="57"/>
        <v>111.73233582709892</v>
      </c>
      <c r="BF78" s="51">
        <v>120.3</v>
      </c>
      <c r="BG78" s="54">
        <v>134.414</v>
      </c>
      <c r="BH78" s="52">
        <v>0</v>
      </c>
      <c r="BI78" s="54">
        <v>0</v>
      </c>
      <c r="BJ78" s="52">
        <v>0</v>
      </c>
      <c r="BK78" s="52">
        <v>0</v>
      </c>
      <c r="BL78" s="51">
        <v>0</v>
      </c>
      <c r="BM78" s="54">
        <v>0</v>
      </c>
      <c r="BN78" s="52">
        <v>0</v>
      </c>
      <c r="BO78" s="52">
        <v>0</v>
      </c>
      <c r="BP78" s="52">
        <v>0</v>
      </c>
      <c r="BQ78" s="54">
        <v>0</v>
      </c>
      <c r="BR78" s="54">
        <v>0</v>
      </c>
      <c r="BS78" s="54">
        <v>0</v>
      </c>
      <c r="BT78" s="54">
        <v>35</v>
      </c>
      <c r="BU78" s="54">
        <v>21</v>
      </c>
      <c r="BV78" s="54">
        <v>0</v>
      </c>
      <c r="BW78" s="54">
        <v>0</v>
      </c>
      <c r="BX78" s="51">
        <v>0</v>
      </c>
      <c r="BY78" s="54">
        <v>3097.3</v>
      </c>
      <c r="BZ78" s="51">
        <v>0</v>
      </c>
      <c r="CA78" s="54">
        <v>100</v>
      </c>
      <c r="CB78" s="52">
        <v>0</v>
      </c>
      <c r="CC78" s="52">
        <v>0</v>
      </c>
      <c r="CD78" s="54">
        <v>5353.112</v>
      </c>
      <c r="CE78" s="54">
        <v>2694.744</v>
      </c>
      <c r="CF78" s="54">
        <v>0</v>
      </c>
      <c r="CG78" s="49">
        <f t="shared" si="45"/>
        <v>156993.512</v>
      </c>
      <c r="CH78" s="49">
        <f t="shared" si="46"/>
        <v>157129.42599999998</v>
      </c>
      <c r="CI78" s="53">
        <v>0</v>
      </c>
      <c r="CJ78" s="53">
        <v>0</v>
      </c>
      <c r="CK78" s="54">
        <v>0</v>
      </c>
      <c r="CL78" s="54">
        <v>0</v>
      </c>
      <c r="CM78" s="52">
        <v>0</v>
      </c>
      <c r="CN78" s="52">
        <v>0</v>
      </c>
      <c r="CO78" s="52">
        <v>0</v>
      </c>
      <c r="CP78" s="52">
        <v>0</v>
      </c>
      <c r="CQ78" s="52">
        <v>0</v>
      </c>
      <c r="CR78" s="52">
        <v>0</v>
      </c>
      <c r="CS78" s="54">
        <v>0</v>
      </c>
      <c r="CT78" s="54">
        <v>0</v>
      </c>
      <c r="CU78" s="54">
        <v>0</v>
      </c>
      <c r="CV78" s="49">
        <f t="shared" si="47"/>
        <v>0</v>
      </c>
      <c r="CW78" s="49">
        <f t="shared" si="48"/>
        <v>0</v>
      </c>
    </row>
    <row r="79" spans="2:101" s="25" customFormat="1" ht="18.75" customHeight="1">
      <c r="B79" s="19">
        <v>71</v>
      </c>
      <c r="C79" s="24" t="s">
        <v>114</v>
      </c>
      <c r="D79" s="48">
        <v>3745.2356</v>
      </c>
      <c r="E79" s="48">
        <v>11245.202</v>
      </c>
      <c r="F79" s="49">
        <f t="shared" si="37"/>
        <v>61565.100000000006</v>
      </c>
      <c r="G79" s="49">
        <f t="shared" si="38"/>
        <v>61901.049999999996</v>
      </c>
      <c r="H79" s="49">
        <f t="shared" si="49"/>
        <v>100.54568253767148</v>
      </c>
      <c r="I79" s="49">
        <f t="shared" si="39"/>
        <v>-61565.100000000006</v>
      </c>
      <c r="J79" s="49">
        <f t="shared" si="23"/>
        <v>-61901.049999999996</v>
      </c>
      <c r="K79" s="53"/>
      <c r="L79" s="53"/>
      <c r="M79" s="49">
        <f t="shared" si="40"/>
        <v>24354.4</v>
      </c>
      <c r="N79" s="49">
        <f aca="true" t="shared" si="58" ref="N79:N105">T79+W79+Z79+AC79+AF79+AJ79+BB79+BG79+BI79+BK79+BM79+BO79+BS79+BU79+BY79+CA79+CE79</f>
        <v>24580.239999999998</v>
      </c>
      <c r="O79" s="49">
        <f t="shared" si="50"/>
        <v>100.92730677002922</v>
      </c>
      <c r="P79" s="48">
        <f t="shared" si="41"/>
        <v>11440</v>
      </c>
      <c r="Q79" s="49">
        <f t="shared" si="42"/>
        <v>11546.848</v>
      </c>
      <c r="R79" s="49">
        <f t="shared" si="51"/>
        <v>100.93398601398601</v>
      </c>
      <c r="S79" s="54">
        <v>720</v>
      </c>
      <c r="T79" s="54">
        <v>1028.748</v>
      </c>
      <c r="U79" s="48">
        <f t="shared" si="52"/>
        <v>142.88166666666666</v>
      </c>
      <c r="V79" s="54">
        <v>12200</v>
      </c>
      <c r="W79" s="54">
        <v>12310.8</v>
      </c>
      <c r="X79" s="48">
        <f t="shared" si="53"/>
        <v>100.90819672131146</v>
      </c>
      <c r="Y79" s="54">
        <v>10720</v>
      </c>
      <c r="Z79" s="54">
        <v>10518.1</v>
      </c>
      <c r="AA79" s="48">
        <f t="shared" si="54"/>
        <v>98.11660447761194</v>
      </c>
      <c r="AB79" s="54">
        <v>320</v>
      </c>
      <c r="AC79" s="54">
        <v>323.6</v>
      </c>
      <c r="AD79" s="48">
        <f t="shared" si="55"/>
        <v>101.125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/>
      <c r="AL79" s="48">
        <v>0</v>
      </c>
      <c r="AM79" s="54">
        <v>34543.4</v>
      </c>
      <c r="AN79" s="54">
        <v>37210.7</v>
      </c>
      <c r="AO79" s="48">
        <v>34543.4</v>
      </c>
      <c r="AP79" s="54">
        <f t="shared" si="56"/>
        <v>34543.4</v>
      </c>
      <c r="AQ79" s="48">
        <v>2667.3</v>
      </c>
      <c r="AR79" s="54">
        <v>2667.3</v>
      </c>
      <c r="AS79" s="54">
        <v>0</v>
      </c>
      <c r="AT79" s="48">
        <v>0</v>
      </c>
      <c r="AU79" s="48"/>
      <c r="AV79" s="48"/>
      <c r="AW79" s="48"/>
      <c r="AX79" s="50"/>
      <c r="AY79" s="50"/>
      <c r="AZ79" s="53"/>
      <c r="BA79" s="53"/>
      <c r="BB79" s="53"/>
      <c r="BC79" s="49">
        <f t="shared" si="43"/>
        <v>394.4</v>
      </c>
      <c r="BD79" s="49">
        <f t="shared" si="44"/>
        <v>398.992</v>
      </c>
      <c r="BE79" s="49">
        <f t="shared" si="57"/>
        <v>101.16430020283977</v>
      </c>
      <c r="BF79" s="51">
        <v>394.4</v>
      </c>
      <c r="BG79" s="54">
        <v>398.992</v>
      </c>
      <c r="BH79" s="52">
        <v>0</v>
      </c>
      <c r="BI79" s="54">
        <v>0</v>
      </c>
      <c r="BJ79" s="52">
        <v>0</v>
      </c>
      <c r="BK79" s="52">
        <v>0</v>
      </c>
      <c r="BL79" s="51">
        <v>0</v>
      </c>
      <c r="BM79" s="54">
        <v>0</v>
      </c>
      <c r="BN79" s="52">
        <v>0</v>
      </c>
      <c r="BO79" s="52">
        <v>0</v>
      </c>
      <c r="BP79" s="52">
        <v>0</v>
      </c>
      <c r="BQ79" s="54">
        <v>110.11</v>
      </c>
      <c r="BR79" s="54">
        <v>0</v>
      </c>
      <c r="BS79" s="54">
        <v>0</v>
      </c>
      <c r="BT79" s="54">
        <v>0</v>
      </c>
      <c r="BU79" s="54">
        <v>0</v>
      </c>
      <c r="BV79" s="54">
        <v>0</v>
      </c>
      <c r="BW79" s="54">
        <v>0</v>
      </c>
      <c r="BX79" s="51">
        <v>0</v>
      </c>
      <c r="BY79" s="54">
        <v>0</v>
      </c>
      <c r="BZ79" s="51">
        <v>0</v>
      </c>
      <c r="CA79" s="54">
        <v>0</v>
      </c>
      <c r="CB79" s="52">
        <v>0</v>
      </c>
      <c r="CC79" s="52">
        <v>0</v>
      </c>
      <c r="CD79" s="54">
        <v>0</v>
      </c>
      <c r="CE79" s="54">
        <v>0</v>
      </c>
      <c r="CF79" s="54">
        <v>0</v>
      </c>
      <c r="CG79" s="49">
        <f t="shared" si="45"/>
        <v>61565.100000000006</v>
      </c>
      <c r="CH79" s="49">
        <f t="shared" si="46"/>
        <v>61901.049999999996</v>
      </c>
      <c r="CI79" s="53">
        <v>0</v>
      </c>
      <c r="CJ79" s="53">
        <v>0</v>
      </c>
      <c r="CK79" s="54">
        <v>0</v>
      </c>
      <c r="CL79" s="54">
        <v>0</v>
      </c>
      <c r="CM79" s="52">
        <v>0</v>
      </c>
      <c r="CN79" s="52">
        <v>0</v>
      </c>
      <c r="CO79" s="52">
        <v>0</v>
      </c>
      <c r="CP79" s="52">
        <v>0</v>
      </c>
      <c r="CQ79" s="52">
        <v>0</v>
      </c>
      <c r="CR79" s="52">
        <v>0</v>
      </c>
      <c r="CS79" s="54">
        <v>0</v>
      </c>
      <c r="CT79" s="54">
        <v>0</v>
      </c>
      <c r="CU79" s="54">
        <v>0</v>
      </c>
      <c r="CV79" s="49">
        <f t="shared" si="47"/>
        <v>0</v>
      </c>
      <c r="CW79" s="49">
        <f t="shared" si="48"/>
        <v>0</v>
      </c>
    </row>
    <row r="80" spans="2:101" s="25" customFormat="1" ht="18.75" customHeight="1">
      <c r="B80" s="19">
        <v>72</v>
      </c>
      <c r="C80" s="24" t="s">
        <v>115</v>
      </c>
      <c r="D80" s="48">
        <v>2925.7229</v>
      </c>
      <c r="E80" s="48">
        <v>0.001</v>
      </c>
      <c r="F80" s="49">
        <f t="shared" si="37"/>
        <v>21745.7</v>
      </c>
      <c r="G80" s="49">
        <f t="shared" si="38"/>
        <v>21741.419</v>
      </c>
      <c r="H80" s="49">
        <f t="shared" si="49"/>
        <v>99.98031334930585</v>
      </c>
      <c r="I80" s="49">
        <f t="shared" si="39"/>
        <v>-21745.7</v>
      </c>
      <c r="J80" s="49">
        <f t="shared" si="23"/>
        <v>-21741.419</v>
      </c>
      <c r="K80" s="53"/>
      <c r="L80" s="53"/>
      <c r="M80" s="49">
        <f t="shared" si="40"/>
        <v>4330</v>
      </c>
      <c r="N80" s="49">
        <f t="shared" si="58"/>
        <v>4329.719</v>
      </c>
      <c r="O80" s="49">
        <f t="shared" si="50"/>
        <v>99.99351039260969</v>
      </c>
      <c r="P80" s="48">
        <f t="shared" si="41"/>
        <v>2600</v>
      </c>
      <c r="Q80" s="49">
        <f t="shared" si="42"/>
        <v>2617.684</v>
      </c>
      <c r="R80" s="49">
        <f t="shared" si="51"/>
        <v>100.68015384615386</v>
      </c>
      <c r="S80" s="54">
        <v>150</v>
      </c>
      <c r="T80" s="54">
        <v>167.684</v>
      </c>
      <c r="U80" s="48">
        <f t="shared" si="52"/>
        <v>111.78933333333335</v>
      </c>
      <c r="V80" s="54">
        <v>1450</v>
      </c>
      <c r="W80" s="54">
        <v>1460.143</v>
      </c>
      <c r="X80" s="48">
        <f t="shared" si="53"/>
        <v>100.69951724137931</v>
      </c>
      <c r="Y80" s="54">
        <v>2450</v>
      </c>
      <c r="Z80" s="54">
        <v>2450</v>
      </c>
      <c r="AA80" s="48">
        <f t="shared" si="54"/>
        <v>100</v>
      </c>
      <c r="AB80" s="54">
        <v>100</v>
      </c>
      <c r="AC80" s="54">
        <v>85</v>
      </c>
      <c r="AD80" s="48">
        <f t="shared" si="55"/>
        <v>85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/>
      <c r="AL80" s="48">
        <v>0</v>
      </c>
      <c r="AM80" s="54">
        <v>17415.7</v>
      </c>
      <c r="AN80" s="54">
        <v>17411.7</v>
      </c>
      <c r="AO80" s="48">
        <v>17001</v>
      </c>
      <c r="AP80" s="54">
        <f t="shared" si="56"/>
        <v>17001</v>
      </c>
      <c r="AQ80" s="48">
        <v>410.7</v>
      </c>
      <c r="AR80" s="54">
        <v>0</v>
      </c>
      <c r="AS80" s="54">
        <v>0</v>
      </c>
      <c r="AT80" s="48">
        <v>0</v>
      </c>
      <c r="AU80" s="48"/>
      <c r="AV80" s="48"/>
      <c r="AW80" s="48"/>
      <c r="AX80" s="50"/>
      <c r="AY80" s="50"/>
      <c r="AZ80" s="53"/>
      <c r="BA80" s="53"/>
      <c r="BB80" s="53"/>
      <c r="BC80" s="49">
        <f t="shared" si="43"/>
        <v>150</v>
      </c>
      <c r="BD80" s="49">
        <f t="shared" si="44"/>
        <v>130.892</v>
      </c>
      <c r="BE80" s="49">
        <f t="shared" si="57"/>
        <v>87.26133333333334</v>
      </c>
      <c r="BF80" s="51">
        <v>150</v>
      </c>
      <c r="BG80" s="54">
        <v>130.892</v>
      </c>
      <c r="BH80" s="52">
        <v>0</v>
      </c>
      <c r="BI80" s="54">
        <v>0</v>
      </c>
      <c r="BJ80" s="52">
        <v>0</v>
      </c>
      <c r="BK80" s="52">
        <v>0</v>
      </c>
      <c r="BL80" s="51">
        <v>0</v>
      </c>
      <c r="BM80" s="54">
        <v>0</v>
      </c>
      <c r="BN80" s="52">
        <v>0</v>
      </c>
      <c r="BO80" s="52">
        <v>0</v>
      </c>
      <c r="BP80" s="52">
        <v>0</v>
      </c>
      <c r="BQ80" s="54">
        <v>0</v>
      </c>
      <c r="BR80" s="54">
        <v>0</v>
      </c>
      <c r="BS80" s="54">
        <v>0</v>
      </c>
      <c r="BT80" s="54">
        <v>30</v>
      </c>
      <c r="BU80" s="54">
        <v>36</v>
      </c>
      <c r="BV80" s="54">
        <v>0</v>
      </c>
      <c r="BW80" s="54">
        <v>0</v>
      </c>
      <c r="BX80" s="51">
        <v>0</v>
      </c>
      <c r="BY80" s="54">
        <v>0</v>
      </c>
      <c r="BZ80" s="51">
        <v>0</v>
      </c>
      <c r="CA80" s="54">
        <v>0</v>
      </c>
      <c r="CB80" s="52">
        <v>0</v>
      </c>
      <c r="CC80" s="52">
        <v>0</v>
      </c>
      <c r="CD80" s="54">
        <v>0</v>
      </c>
      <c r="CE80" s="54">
        <v>0</v>
      </c>
      <c r="CF80" s="54">
        <v>0</v>
      </c>
      <c r="CG80" s="49">
        <f t="shared" si="45"/>
        <v>21745.7</v>
      </c>
      <c r="CH80" s="49">
        <f t="shared" si="46"/>
        <v>21741.419</v>
      </c>
      <c r="CI80" s="53">
        <v>0</v>
      </c>
      <c r="CJ80" s="53">
        <v>0</v>
      </c>
      <c r="CK80" s="54">
        <v>0</v>
      </c>
      <c r="CL80" s="54">
        <v>0</v>
      </c>
      <c r="CM80" s="52">
        <v>0</v>
      </c>
      <c r="CN80" s="52">
        <v>0</v>
      </c>
      <c r="CO80" s="52">
        <v>0</v>
      </c>
      <c r="CP80" s="52">
        <v>0</v>
      </c>
      <c r="CQ80" s="52">
        <v>0</v>
      </c>
      <c r="CR80" s="52">
        <v>0</v>
      </c>
      <c r="CS80" s="54">
        <v>0</v>
      </c>
      <c r="CT80" s="54">
        <v>0</v>
      </c>
      <c r="CU80" s="54">
        <v>0</v>
      </c>
      <c r="CV80" s="49">
        <f t="shared" si="47"/>
        <v>0</v>
      </c>
      <c r="CW80" s="49">
        <f t="shared" si="48"/>
        <v>0</v>
      </c>
    </row>
    <row r="81" spans="2:101" s="25" customFormat="1" ht="18.75" customHeight="1">
      <c r="B81" s="19">
        <v>73</v>
      </c>
      <c r="C81" s="24" t="s">
        <v>116</v>
      </c>
      <c r="D81" s="48">
        <v>1506.8383</v>
      </c>
      <c r="E81" s="48">
        <v>4100.9734</v>
      </c>
      <c r="F81" s="49">
        <f t="shared" si="37"/>
        <v>20208.8</v>
      </c>
      <c r="G81" s="49">
        <f t="shared" si="38"/>
        <v>20375.617</v>
      </c>
      <c r="H81" s="49">
        <f t="shared" si="49"/>
        <v>100.82546712323344</v>
      </c>
      <c r="I81" s="49">
        <f t="shared" si="39"/>
        <v>-20208.8</v>
      </c>
      <c r="J81" s="49">
        <f t="shared" si="23"/>
        <v>-20375.617</v>
      </c>
      <c r="K81" s="53"/>
      <c r="L81" s="53"/>
      <c r="M81" s="49">
        <f t="shared" si="40"/>
        <v>6815</v>
      </c>
      <c r="N81" s="49">
        <f t="shared" si="58"/>
        <v>6913.816999999999</v>
      </c>
      <c r="O81" s="49">
        <f t="shared" si="50"/>
        <v>101.44999266324284</v>
      </c>
      <c r="P81" s="48">
        <f t="shared" si="41"/>
        <v>2210</v>
      </c>
      <c r="Q81" s="49">
        <f t="shared" si="42"/>
        <v>2270.842</v>
      </c>
      <c r="R81" s="49">
        <f t="shared" si="51"/>
        <v>102.75303167420815</v>
      </c>
      <c r="S81" s="54">
        <v>10</v>
      </c>
      <c r="T81" s="54">
        <v>9.322</v>
      </c>
      <c r="U81" s="48">
        <f t="shared" si="52"/>
        <v>93.22</v>
      </c>
      <c r="V81" s="54">
        <v>3800</v>
      </c>
      <c r="W81" s="54">
        <v>3809.478</v>
      </c>
      <c r="X81" s="48">
        <f t="shared" si="53"/>
        <v>100.24942105263158</v>
      </c>
      <c r="Y81" s="54">
        <v>2200</v>
      </c>
      <c r="Z81" s="54">
        <v>2261.52</v>
      </c>
      <c r="AA81" s="48">
        <f t="shared" si="54"/>
        <v>102.79636363636364</v>
      </c>
      <c r="AB81" s="54">
        <v>80</v>
      </c>
      <c r="AC81" s="54">
        <v>102.45</v>
      </c>
      <c r="AD81" s="48">
        <f t="shared" si="55"/>
        <v>128.0625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/>
      <c r="AL81" s="48">
        <v>0</v>
      </c>
      <c r="AM81" s="54">
        <v>13393.8</v>
      </c>
      <c r="AN81" s="54">
        <v>13393.8</v>
      </c>
      <c r="AO81" s="48">
        <v>13281.8</v>
      </c>
      <c r="AP81" s="54">
        <f t="shared" si="56"/>
        <v>13281.8</v>
      </c>
      <c r="AQ81" s="48">
        <v>112</v>
      </c>
      <c r="AR81" s="54">
        <v>0</v>
      </c>
      <c r="AS81" s="54">
        <v>0</v>
      </c>
      <c r="AT81" s="48">
        <v>0</v>
      </c>
      <c r="AU81" s="48"/>
      <c r="AV81" s="48"/>
      <c r="AW81" s="48"/>
      <c r="AX81" s="50"/>
      <c r="AY81" s="50"/>
      <c r="AZ81" s="53"/>
      <c r="BA81" s="53"/>
      <c r="BB81" s="53"/>
      <c r="BC81" s="49">
        <f t="shared" si="43"/>
        <v>75</v>
      </c>
      <c r="BD81" s="49">
        <f t="shared" si="44"/>
        <v>79.887</v>
      </c>
      <c r="BE81" s="49">
        <f t="shared" si="57"/>
        <v>106.516</v>
      </c>
      <c r="BF81" s="51">
        <v>75</v>
      </c>
      <c r="BG81" s="54">
        <v>79.887</v>
      </c>
      <c r="BH81" s="52">
        <v>0</v>
      </c>
      <c r="BI81" s="54">
        <v>0</v>
      </c>
      <c r="BJ81" s="52">
        <v>0</v>
      </c>
      <c r="BK81" s="52">
        <v>0</v>
      </c>
      <c r="BL81" s="51">
        <v>0</v>
      </c>
      <c r="BM81" s="54">
        <v>0</v>
      </c>
      <c r="BN81" s="52">
        <v>0</v>
      </c>
      <c r="BO81" s="52">
        <v>0</v>
      </c>
      <c r="BP81" s="52">
        <v>0</v>
      </c>
      <c r="BQ81" s="54">
        <v>68</v>
      </c>
      <c r="BR81" s="54">
        <v>0</v>
      </c>
      <c r="BS81" s="54">
        <v>0</v>
      </c>
      <c r="BT81" s="54">
        <v>650</v>
      </c>
      <c r="BU81" s="54">
        <v>651.16</v>
      </c>
      <c r="BV81" s="54">
        <v>650</v>
      </c>
      <c r="BW81" s="54">
        <v>651.16</v>
      </c>
      <c r="BX81" s="51">
        <v>0</v>
      </c>
      <c r="BY81" s="54">
        <v>0</v>
      </c>
      <c r="BZ81" s="51">
        <v>0</v>
      </c>
      <c r="CA81" s="54">
        <v>0</v>
      </c>
      <c r="CB81" s="52">
        <v>0</v>
      </c>
      <c r="CC81" s="52">
        <v>0</v>
      </c>
      <c r="CD81" s="54">
        <v>0</v>
      </c>
      <c r="CE81" s="54">
        <v>0</v>
      </c>
      <c r="CF81" s="54">
        <v>0</v>
      </c>
      <c r="CG81" s="49">
        <f t="shared" si="45"/>
        <v>20208.8</v>
      </c>
      <c r="CH81" s="49">
        <f t="shared" si="46"/>
        <v>20375.617</v>
      </c>
      <c r="CI81" s="53">
        <v>0</v>
      </c>
      <c r="CJ81" s="53">
        <v>0</v>
      </c>
      <c r="CK81" s="54">
        <v>0</v>
      </c>
      <c r="CL81" s="54">
        <v>0</v>
      </c>
      <c r="CM81" s="52">
        <v>0</v>
      </c>
      <c r="CN81" s="52">
        <v>0</v>
      </c>
      <c r="CO81" s="52">
        <v>0</v>
      </c>
      <c r="CP81" s="52">
        <v>0</v>
      </c>
      <c r="CQ81" s="52">
        <v>0</v>
      </c>
      <c r="CR81" s="52">
        <v>0</v>
      </c>
      <c r="CS81" s="54">
        <v>0</v>
      </c>
      <c r="CT81" s="54">
        <v>0</v>
      </c>
      <c r="CU81" s="54">
        <v>0</v>
      </c>
      <c r="CV81" s="49">
        <f t="shared" si="47"/>
        <v>0</v>
      </c>
      <c r="CW81" s="49">
        <f t="shared" si="48"/>
        <v>0</v>
      </c>
    </row>
    <row r="82" spans="2:101" s="25" customFormat="1" ht="18.75" customHeight="1">
      <c r="B82" s="19">
        <v>74</v>
      </c>
      <c r="C82" s="24" t="s">
        <v>117</v>
      </c>
      <c r="D82" s="48">
        <v>5330.9668</v>
      </c>
      <c r="E82" s="48">
        <v>11572.25</v>
      </c>
      <c r="F82" s="49">
        <f t="shared" si="37"/>
        <v>94184.29999999999</v>
      </c>
      <c r="G82" s="49">
        <f t="shared" si="38"/>
        <v>103894.67799999999</v>
      </c>
      <c r="H82" s="49">
        <f t="shared" si="49"/>
        <v>110.3099752294172</v>
      </c>
      <c r="I82" s="49">
        <f t="shared" si="39"/>
        <v>-94184.29999999999</v>
      </c>
      <c r="J82" s="49">
        <f t="shared" si="23"/>
        <v>-103894.67799999999</v>
      </c>
      <c r="K82" s="53"/>
      <c r="L82" s="53"/>
      <c r="M82" s="49">
        <f t="shared" si="40"/>
        <v>28087</v>
      </c>
      <c r="N82" s="49">
        <f t="shared" si="58"/>
        <v>37797.378</v>
      </c>
      <c r="O82" s="49">
        <f t="shared" si="50"/>
        <v>134.57249973297255</v>
      </c>
      <c r="P82" s="48">
        <f t="shared" si="41"/>
        <v>8400</v>
      </c>
      <c r="Q82" s="49">
        <f t="shared" si="42"/>
        <v>17115.748</v>
      </c>
      <c r="R82" s="49">
        <f t="shared" si="51"/>
        <v>203.75890476190474</v>
      </c>
      <c r="S82" s="54">
        <v>50</v>
      </c>
      <c r="T82" s="54">
        <v>3184.264</v>
      </c>
      <c r="U82" s="48">
        <f t="shared" si="52"/>
        <v>6368.528</v>
      </c>
      <c r="V82" s="54">
        <v>16350</v>
      </c>
      <c r="W82" s="54">
        <v>16658.524</v>
      </c>
      <c r="X82" s="48">
        <f t="shared" si="53"/>
        <v>101.88699694189603</v>
      </c>
      <c r="Y82" s="54">
        <v>8350</v>
      </c>
      <c r="Z82" s="54">
        <v>13931.484</v>
      </c>
      <c r="AA82" s="48">
        <f t="shared" si="54"/>
        <v>166.84411976047903</v>
      </c>
      <c r="AB82" s="54">
        <v>650</v>
      </c>
      <c r="AC82" s="54">
        <v>651.502</v>
      </c>
      <c r="AD82" s="48">
        <f t="shared" si="55"/>
        <v>100.23107692307691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/>
      <c r="AL82" s="48">
        <v>0</v>
      </c>
      <c r="AM82" s="54">
        <v>65838.4</v>
      </c>
      <c r="AN82" s="54">
        <v>66057.3</v>
      </c>
      <c r="AO82" s="48">
        <v>65838.4</v>
      </c>
      <c r="AP82" s="54">
        <f t="shared" si="56"/>
        <v>65838.4</v>
      </c>
      <c r="AQ82" s="48">
        <v>258.9</v>
      </c>
      <c r="AR82" s="54">
        <v>258.9</v>
      </c>
      <c r="AS82" s="54">
        <v>40</v>
      </c>
      <c r="AT82" s="48">
        <v>0</v>
      </c>
      <c r="AU82" s="48"/>
      <c r="AV82" s="48"/>
      <c r="AW82" s="48"/>
      <c r="AX82" s="50"/>
      <c r="AY82" s="50"/>
      <c r="AZ82" s="53"/>
      <c r="BA82" s="53"/>
      <c r="BB82" s="53"/>
      <c r="BC82" s="49">
        <f t="shared" si="43"/>
        <v>2447</v>
      </c>
      <c r="BD82" s="49">
        <f t="shared" si="44"/>
        <v>2536.746</v>
      </c>
      <c r="BE82" s="49">
        <f t="shared" si="57"/>
        <v>103.66759297098488</v>
      </c>
      <c r="BF82" s="51">
        <v>2447</v>
      </c>
      <c r="BG82" s="54">
        <v>2536.746</v>
      </c>
      <c r="BH82" s="52">
        <v>0</v>
      </c>
      <c r="BI82" s="54">
        <v>0</v>
      </c>
      <c r="BJ82" s="52">
        <v>0</v>
      </c>
      <c r="BK82" s="52">
        <v>0</v>
      </c>
      <c r="BL82" s="51">
        <v>0</v>
      </c>
      <c r="BM82" s="54">
        <v>0</v>
      </c>
      <c r="BN82" s="52">
        <v>0</v>
      </c>
      <c r="BO82" s="52">
        <v>0</v>
      </c>
      <c r="BP82" s="52">
        <v>0</v>
      </c>
      <c r="BQ82" s="54">
        <v>0</v>
      </c>
      <c r="BR82" s="54">
        <v>240</v>
      </c>
      <c r="BS82" s="54">
        <v>240</v>
      </c>
      <c r="BT82" s="54">
        <v>0</v>
      </c>
      <c r="BU82" s="54">
        <v>0</v>
      </c>
      <c r="BV82" s="54">
        <v>0</v>
      </c>
      <c r="BW82" s="54">
        <v>0</v>
      </c>
      <c r="BX82" s="51">
        <v>0</v>
      </c>
      <c r="BY82" s="54">
        <v>594.858</v>
      </c>
      <c r="BZ82" s="51">
        <v>0</v>
      </c>
      <c r="CA82" s="54">
        <v>0</v>
      </c>
      <c r="CB82" s="52">
        <v>0</v>
      </c>
      <c r="CC82" s="52">
        <v>0</v>
      </c>
      <c r="CD82" s="54">
        <v>0</v>
      </c>
      <c r="CE82" s="54">
        <v>0</v>
      </c>
      <c r="CF82" s="54">
        <v>0</v>
      </c>
      <c r="CG82" s="49">
        <f t="shared" si="45"/>
        <v>94184.29999999999</v>
      </c>
      <c r="CH82" s="49">
        <f t="shared" si="46"/>
        <v>103894.67799999999</v>
      </c>
      <c r="CI82" s="53">
        <v>0</v>
      </c>
      <c r="CJ82" s="53">
        <v>0</v>
      </c>
      <c r="CK82" s="54">
        <v>0</v>
      </c>
      <c r="CL82" s="54">
        <v>0</v>
      </c>
      <c r="CM82" s="52">
        <v>0</v>
      </c>
      <c r="CN82" s="52">
        <v>0</v>
      </c>
      <c r="CO82" s="52">
        <v>0</v>
      </c>
      <c r="CP82" s="52">
        <v>0</v>
      </c>
      <c r="CQ82" s="52">
        <v>0</v>
      </c>
      <c r="CR82" s="52">
        <v>0</v>
      </c>
      <c r="CS82" s="54">
        <v>0</v>
      </c>
      <c r="CT82" s="54">
        <v>0</v>
      </c>
      <c r="CU82" s="54">
        <v>0</v>
      </c>
      <c r="CV82" s="49">
        <f t="shared" si="47"/>
        <v>0</v>
      </c>
      <c r="CW82" s="49">
        <f t="shared" si="48"/>
        <v>0</v>
      </c>
    </row>
    <row r="83" spans="2:101" s="25" customFormat="1" ht="18.75" customHeight="1">
      <c r="B83" s="19">
        <v>75</v>
      </c>
      <c r="C83" s="24" t="s">
        <v>118</v>
      </c>
      <c r="D83" s="48">
        <v>3122.6044</v>
      </c>
      <c r="E83" s="48">
        <v>3537.448</v>
      </c>
      <c r="F83" s="49">
        <f t="shared" si="37"/>
        <v>0</v>
      </c>
      <c r="G83" s="49">
        <f t="shared" si="38"/>
        <v>0</v>
      </c>
      <c r="H83" s="49" t="e">
        <f t="shared" si="49"/>
        <v>#DIV/0!</v>
      </c>
      <c r="I83" s="49">
        <f t="shared" si="39"/>
        <v>0</v>
      </c>
      <c r="J83" s="49">
        <f t="shared" si="23"/>
        <v>0</v>
      </c>
      <c r="K83" s="53"/>
      <c r="L83" s="53"/>
      <c r="M83" s="49">
        <f t="shared" si="40"/>
        <v>0</v>
      </c>
      <c r="N83" s="49">
        <f t="shared" si="58"/>
        <v>0</v>
      </c>
      <c r="O83" s="49" t="e">
        <f t="shared" si="50"/>
        <v>#DIV/0!</v>
      </c>
      <c r="P83" s="48">
        <f t="shared" si="41"/>
        <v>0</v>
      </c>
      <c r="Q83" s="49">
        <f t="shared" si="42"/>
        <v>0</v>
      </c>
      <c r="R83" s="49" t="e">
        <f t="shared" si="51"/>
        <v>#DIV/0!</v>
      </c>
      <c r="S83" s="54">
        <v>0</v>
      </c>
      <c r="T83" s="54">
        <v>0</v>
      </c>
      <c r="U83" s="48" t="e">
        <f t="shared" si="52"/>
        <v>#DIV/0!</v>
      </c>
      <c r="V83" s="54">
        <v>0</v>
      </c>
      <c r="W83" s="54">
        <v>0</v>
      </c>
      <c r="X83" s="48" t="e">
        <f t="shared" si="53"/>
        <v>#DIV/0!</v>
      </c>
      <c r="Y83" s="54">
        <v>0</v>
      </c>
      <c r="Z83" s="54">
        <v>0</v>
      </c>
      <c r="AA83" s="48" t="e">
        <f t="shared" si="54"/>
        <v>#DIV/0!</v>
      </c>
      <c r="AB83" s="54">
        <v>0</v>
      </c>
      <c r="AC83" s="54">
        <v>0</v>
      </c>
      <c r="AD83" s="48" t="e">
        <f t="shared" si="55"/>
        <v>#DIV/0!</v>
      </c>
      <c r="AE83" s="48">
        <v>0</v>
      </c>
      <c r="AF83" s="48">
        <v>0</v>
      </c>
      <c r="AG83" s="48">
        <v>0</v>
      </c>
      <c r="AH83" s="48">
        <v>0</v>
      </c>
      <c r="AI83" s="48">
        <v>0</v>
      </c>
      <c r="AJ83" s="48">
        <v>0</v>
      </c>
      <c r="AK83" s="48"/>
      <c r="AL83" s="48">
        <v>0</v>
      </c>
      <c r="AM83" s="54">
        <v>0</v>
      </c>
      <c r="AN83" s="54">
        <v>0</v>
      </c>
      <c r="AO83" s="48">
        <v>17880.5</v>
      </c>
      <c r="AP83" s="54">
        <f t="shared" si="56"/>
        <v>17880.5</v>
      </c>
      <c r="AQ83" s="48">
        <v>178.6</v>
      </c>
      <c r="AR83" s="54">
        <v>0</v>
      </c>
      <c r="AS83" s="54">
        <v>0</v>
      </c>
      <c r="AT83" s="48">
        <v>0</v>
      </c>
      <c r="AU83" s="48"/>
      <c r="AV83" s="48"/>
      <c r="AW83" s="48"/>
      <c r="AX83" s="50"/>
      <c r="AY83" s="50"/>
      <c r="AZ83" s="53"/>
      <c r="BA83" s="53"/>
      <c r="BB83" s="53"/>
      <c r="BC83" s="49">
        <f t="shared" si="43"/>
        <v>0</v>
      </c>
      <c r="BD83" s="49">
        <f t="shared" si="44"/>
        <v>0</v>
      </c>
      <c r="BE83" s="49" t="e">
        <f t="shared" si="57"/>
        <v>#DIV/0!</v>
      </c>
      <c r="BF83" s="51">
        <v>0</v>
      </c>
      <c r="BG83" s="54">
        <v>0</v>
      </c>
      <c r="BH83" s="52">
        <v>0</v>
      </c>
      <c r="BI83" s="54">
        <v>0</v>
      </c>
      <c r="BJ83" s="52">
        <v>0</v>
      </c>
      <c r="BK83" s="52">
        <v>0</v>
      </c>
      <c r="BL83" s="51">
        <v>0</v>
      </c>
      <c r="BM83" s="54">
        <v>0</v>
      </c>
      <c r="BN83" s="52">
        <v>0</v>
      </c>
      <c r="BO83" s="52">
        <v>0</v>
      </c>
      <c r="BP83" s="52">
        <v>0</v>
      </c>
      <c r="BQ83" s="54">
        <v>0</v>
      </c>
      <c r="BR83" s="54">
        <v>0</v>
      </c>
      <c r="BS83" s="54">
        <v>0</v>
      </c>
      <c r="BT83" s="54">
        <v>0</v>
      </c>
      <c r="BU83" s="54">
        <v>0</v>
      </c>
      <c r="BV83" s="54">
        <v>0</v>
      </c>
      <c r="BW83" s="54">
        <v>0</v>
      </c>
      <c r="BX83" s="51">
        <v>0</v>
      </c>
      <c r="BY83" s="54">
        <v>0</v>
      </c>
      <c r="BZ83" s="51">
        <v>0</v>
      </c>
      <c r="CA83" s="54">
        <v>0</v>
      </c>
      <c r="CB83" s="52">
        <v>0</v>
      </c>
      <c r="CC83" s="52">
        <v>0</v>
      </c>
      <c r="CD83" s="54">
        <v>0</v>
      </c>
      <c r="CE83" s="54">
        <v>0</v>
      </c>
      <c r="CF83" s="54">
        <v>0</v>
      </c>
      <c r="CG83" s="49">
        <f t="shared" si="45"/>
        <v>0</v>
      </c>
      <c r="CH83" s="49">
        <f t="shared" si="46"/>
        <v>0</v>
      </c>
      <c r="CI83" s="53">
        <v>0</v>
      </c>
      <c r="CJ83" s="53">
        <v>0</v>
      </c>
      <c r="CK83" s="54">
        <v>0</v>
      </c>
      <c r="CL83" s="54">
        <v>0</v>
      </c>
      <c r="CM83" s="52">
        <v>0</v>
      </c>
      <c r="CN83" s="52">
        <v>0</v>
      </c>
      <c r="CO83" s="52">
        <v>0</v>
      </c>
      <c r="CP83" s="52">
        <v>0</v>
      </c>
      <c r="CQ83" s="52">
        <v>0</v>
      </c>
      <c r="CR83" s="52">
        <v>0</v>
      </c>
      <c r="CS83" s="54">
        <v>0</v>
      </c>
      <c r="CT83" s="54">
        <v>0</v>
      </c>
      <c r="CU83" s="54">
        <v>0</v>
      </c>
      <c r="CV83" s="49">
        <f t="shared" si="47"/>
        <v>0</v>
      </c>
      <c r="CW83" s="49">
        <f t="shared" si="48"/>
        <v>0</v>
      </c>
    </row>
    <row r="84" spans="2:101" s="25" customFormat="1" ht="18.75" customHeight="1">
      <c r="B84" s="19">
        <v>76</v>
      </c>
      <c r="C84" s="24" t="s">
        <v>119</v>
      </c>
      <c r="D84" s="48">
        <v>666.6359</v>
      </c>
      <c r="E84" s="48">
        <v>16948.121</v>
      </c>
      <c r="F84" s="49">
        <f t="shared" si="37"/>
        <v>117979.7</v>
      </c>
      <c r="G84" s="49">
        <f t="shared" si="38"/>
        <v>118490.29939999999</v>
      </c>
      <c r="H84" s="49">
        <f t="shared" si="49"/>
        <v>100.43278580976218</v>
      </c>
      <c r="I84" s="49">
        <f t="shared" si="39"/>
        <v>-117979.7</v>
      </c>
      <c r="J84" s="49">
        <f t="shared" si="23"/>
        <v>-118490.29939999999</v>
      </c>
      <c r="K84" s="53"/>
      <c r="L84" s="53"/>
      <c r="M84" s="49">
        <f t="shared" si="40"/>
        <v>36770</v>
      </c>
      <c r="N84" s="49">
        <f t="shared" si="58"/>
        <v>37280.5994</v>
      </c>
      <c r="O84" s="49">
        <f t="shared" si="50"/>
        <v>101.38863040522163</v>
      </c>
      <c r="P84" s="48">
        <f t="shared" si="41"/>
        <v>10087</v>
      </c>
      <c r="Q84" s="49">
        <f t="shared" si="42"/>
        <v>10469.606</v>
      </c>
      <c r="R84" s="49">
        <f t="shared" si="51"/>
        <v>103.79306037473977</v>
      </c>
      <c r="S84" s="54">
        <v>1087</v>
      </c>
      <c r="T84" s="54">
        <v>864.626</v>
      </c>
      <c r="U84" s="48">
        <f t="shared" si="52"/>
        <v>79.54241030358786</v>
      </c>
      <c r="V84" s="54">
        <v>18150</v>
      </c>
      <c r="W84" s="54">
        <v>18153.2374</v>
      </c>
      <c r="X84" s="48">
        <f t="shared" si="53"/>
        <v>100.01783691460055</v>
      </c>
      <c r="Y84" s="54">
        <v>9000</v>
      </c>
      <c r="Z84" s="54">
        <v>9604.98</v>
      </c>
      <c r="AA84" s="48">
        <f t="shared" si="54"/>
        <v>106.72200000000001</v>
      </c>
      <c r="AB84" s="54">
        <v>906</v>
      </c>
      <c r="AC84" s="54">
        <v>1009.55</v>
      </c>
      <c r="AD84" s="48">
        <f t="shared" si="55"/>
        <v>111.42935982339954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/>
      <c r="AL84" s="48">
        <v>0</v>
      </c>
      <c r="AM84" s="54">
        <v>81209.7</v>
      </c>
      <c r="AN84" s="54">
        <v>81209.7</v>
      </c>
      <c r="AO84" s="48">
        <v>80715.5</v>
      </c>
      <c r="AP84" s="54">
        <f t="shared" si="56"/>
        <v>80715.5</v>
      </c>
      <c r="AQ84" s="48">
        <v>494.2</v>
      </c>
      <c r="AR84" s="54">
        <v>0</v>
      </c>
      <c r="AS84" s="54">
        <v>0</v>
      </c>
      <c r="AT84" s="48">
        <v>0</v>
      </c>
      <c r="AU84" s="48"/>
      <c r="AV84" s="48"/>
      <c r="AW84" s="48"/>
      <c r="AX84" s="50"/>
      <c r="AY84" s="50"/>
      <c r="AZ84" s="53"/>
      <c r="BA84" s="53"/>
      <c r="BB84" s="53"/>
      <c r="BC84" s="49">
        <f t="shared" si="43"/>
        <v>3507</v>
      </c>
      <c r="BD84" s="49">
        <f t="shared" si="44"/>
        <v>3514.056</v>
      </c>
      <c r="BE84" s="49">
        <f t="shared" si="57"/>
        <v>100.20119760479042</v>
      </c>
      <c r="BF84" s="51">
        <v>3507</v>
      </c>
      <c r="BG84" s="54">
        <v>3514.056</v>
      </c>
      <c r="BH84" s="52">
        <v>0</v>
      </c>
      <c r="BI84" s="54">
        <v>0</v>
      </c>
      <c r="BJ84" s="52">
        <v>0</v>
      </c>
      <c r="BK84" s="52">
        <v>0</v>
      </c>
      <c r="BL84" s="51">
        <v>0</v>
      </c>
      <c r="BM84" s="54">
        <v>0</v>
      </c>
      <c r="BN84" s="52">
        <v>0</v>
      </c>
      <c r="BO84" s="52">
        <v>0</v>
      </c>
      <c r="BP84" s="52">
        <v>0</v>
      </c>
      <c r="BQ84" s="54">
        <v>0</v>
      </c>
      <c r="BR84" s="54">
        <v>0</v>
      </c>
      <c r="BS84" s="54">
        <v>0</v>
      </c>
      <c r="BT84" s="54">
        <v>4120</v>
      </c>
      <c r="BU84" s="54">
        <v>4134.15</v>
      </c>
      <c r="BV84" s="54">
        <v>4000</v>
      </c>
      <c r="BW84" s="54">
        <v>4013.9</v>
      </c>
      <c r="BX84" s="51">
        <v>0</v>
      </c>
      <c r="BY84" s="54">
        <v>0</v>
      </c>
      <c r="BZ84" s="51">
        <v>0</v>
      </c>
      <c r="CA84" s="54">
        <v>0</v>
      </c>
      <c r="CB84" s="52">
        <v>0</v>
      </c>
      <c r="CC84" s="52">
        <v>0</v>
      </c>
      <c r="CD84" s="54">
        <v>0</v>
      </c>
      <c r="CE84" s="54">
        <v>0</v>
      </c>
      <c r="CF84" s="54">
        <v>0</v>
      </c>
      <c r="CG84" s="49">
        <f t="shared" si="45"/>
        <v>117979.7</v>
      </c>
      <c r="CH84" s="49">
        <f t="shared" si="46"/>
        <v>118490.29939999999</v>
      </c>
      <c r="CI84" s="53">
        <v>0</v>
      </c>
      <c r="CJ84" s="53">
        <v>0</v>
      </c>
      <c r="CK84" s="54">
        <v>0</v>
      </c>
      <c r="CL84" s="54">
        <v>0</v>
      </c>
      <c r="CM84" s="52">
        <v>0</v>
      </c>
      <c r="CN84" s="52">
        <v>0</v>
      </c>
      <c r="CO84" s="52">
        <v>0</v>
      </c>
      <c r="CP84" s="52">
        <v>0</v>
      </c>
      <c r="CQ84" s="52">
        <v>0</v>
      </c>
      <c r="CR84" s="52">
        <v>0</v>
      </c>
      <c r="CS84" s="54">
        <v>12000</v>
      </c>
      <c r="CT84" s="54">
        <v>10000</v>
      </c>
      <c r="CU84" s="54">
        <v>0</v>
      </c>
      <c r="CV84" s="49">
        <f t="shared" si="47"/>
        <v>12000</v>
      </c>
      <c r="CW84" s="49">
        <f t="shared" si="48"/>
        <v>10000</v>
      </c>
    </row>
    <row r="85" spans="2:101" s="25" customFormat="1" ht="18.75" customHeight="1">
      <c r="B85" s="19">
        <v>77</v>
      </c>
      <c r="C85" s="24" t="s">
        <v>120</v>
      </c>
      <c r="D85" s="48">
        <v>1027.9052</v>
      </c>
      <c r="E85" s="48">
        <v>3688.782</v>
      </c>
      <c r="F85" s="49">
        <f t="shared" si="37"/>
        <v>63383.5</v>
      </c>
      <c r="G85" s="49">
        <f t="shared" si="38"/>
        <v>65100.63199999998</v>
      </c>
      <c r="H85" s="49">
        <f t="shared" si="49"/>
        <v>102.7091151482641</v>
      </c>
      <c r="I85" s="49">
        <f t="shared" si="39"/>
        <v>-63383.5</v>
      </c>
      <c r="J85" s="49">
        <f aca="true" t="shared" si="59" ref="J85:J105">L85-G85</f>
        <v>-65100.63199999998</v>
      </c>
      <c r="K85" s="53"/>
      <c r="L85" s="53"/>
      <c r="M85" s="49">
        <f t="shared" si="40"/>
        <v>17295.9</v>
      </c>
      <c r="N85" s="49">
        <f t="shared" si="58"/>
        <v>18932.631999999998</v>
      </c>
      <c r="O85" s="49">
        <f t="shared" si="50"/>
        <v>109.46312131776892</v>
      </c>
      <c r="P85" s="48">
        <f t="shared" si="41"/>
        <v>8500</v>
      </c>
      <c r="Q85" s="49">
        <f t="shared" si="42"/>
        <v>9823.26</v>
      </c>
      <c r="R85" s="49">
        <f t="shared" si="51"/>
        <v>115.56776470588235</v>
      </c>
      <c r="S85" s="54">
        <v>1540</v>
      </c>
      <c r="T85" s="54">
        <v>1833.26</v>
      </c>
      <c r="U85" s="48">
        <f t="shared" si="52"/>
        <v>119.04285714285714</v>
      </c>
      <c r="V85" s="54">
        <v>7300</v>
      </c>
      <c r="W85" s="54">
        <v>7567.022</v>
      </c>
      <c r="X85" s="48">
        <f t="shared" si="53"/>
        <v>103.65783561643835</v>
      </c>
      <c r="Y85" s="54">
        <v>6960</v>
      </c>
      <c r="Z85" s="54">
        <v>7990</v>
      </c>
      <c r="AA85" s="48">
        <f t="shared" si="54"/>
        <v>114.79885057471265</v>
      </c>
      <c r="AB85" s="54">
        <v>172.5</v>
      </c>
      <c r="AC85" s="54">
        <v>210.05</v>
      </c>
      <c r="AD85" s="48">
        <f t="shared" si="55"/>
        <v>121.76811594202898</v>
      </c>
      <c r="AE85" s="48">
        <v>0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/>
      <c r="AL85" s="48">
        <v>0</v>
      </c>
      <c r="AM85" s="54">
        <v>46087.6</v>
      </c>
      <c r="AN85" s="54">
        <v>46168</v>
      </c>
      <c r="AO85" s="48">
        <v>46087.6</v>
      </c>
      <c r="AP85" s="54">
        <f t="shared" si="56"/>
        <v>46087.6</v>
      </c>
      <c r="AQ85" s="48">
        <v>80.4</v>
      </c>
      <c r="AR85" s="54">
        <v>0</v>
      </c>
      <c r="AS85" s="54">
        <v>0</v>
      </c>
      <c r="AT85" s="48">
        <v>0</v>
      </c>
      <c r="AU85" s="48"/>
      <c r="AV85" s="48"/>
      <c r="AW85" s="48"/>
      <c r="AX85" s="50"/>
      <c r="AY85" s="50"/>
      <c r="AZ85" s="53"/>
      <c r="BA85" s="53"/>
      <c r="BB85" s="53"/>
      <c r="BC85" s="49">
        <f t="shared" si="43"/>
        <v>323.4</v>
      </c>
      <c r="BD85" s="49">
        <f t="shared" si="44"/>
        <v>322.6</v>
      </c>
      <c r="BE85" s="49">
        <f t="shared" si="57"/>
        <v>99.75262832405691</v>
      </c>
      <c r="BF85" s="51">
        <v>323.4</v>
      </c>
      <c r="BG85" s="54">
        <v>322.6</v>
      </c>
      <c r="BH85" s="52">
        <v>0</v>
      </c>
      <c r="BI85" s="54">
        <v>0</v>
      </c>
      <c r="BJ85" s="52">
        <v>0</v>
      </c>
      <c r="BK85" s="52">
        <v>0</v>
      </c>
      <c r="BL85" s="51">
        <v>0</v>
      </c>
      <c r="BM85" s="54">
        <v>0</v>
      </c>
      <c r="BN85" s="52">
        <v>0</v>
      </c>
      <c r="BO85" s="52">
        <v>0</v>
      </c>
      <c r="BP85" s="52">
        <v>0</v>
      </c>
      <c r="BQ85" s="54">
        <v>0</v>
      </c>
      <c r="BR85" s="54">
        <v>0</v>
      </c>
      <c r="BS85" s="54">
        <v>0</v>
      </c>
      <c r="BT85" s="54">
        <v>1000</v>
      </c>
      <c r="BU85" s="54">
        <v>1009.7</v>
      </c>
      <c r="BV85" s="54">
        <v>1000</v>
      </c>
      <c r="BW85" s="54">
        <v>978.8</v>
      </c>
      <c r="BX85" s="51">
        <v>0</v>
      </c>
      <c r="BY85" s="54">
        <v>0</v>
      </c>
      <c r="BZ85" s="51">
        <v>0</v>
      </c>
      <c r="CA85" s="54">
        <v>0</v>
      </c>
      <c r="CB85" s="52">
        <v>0</v>
      </c>
      <c r="CC85" s="52">
        <v>0</v>
      </c>
      <c r="CD85" s="54">
        <v>0</v>
      </c>
      <c r="CE85" s="54">
        <v>0</v>
      </c>
      <c r="CF85" s="54">
        <v>0</v>
      </c>
      <c r="CG85" s="49">
        <f t="shared" si="45"/>
        <v>63383.5</v>
      </c>
      <c r="CH85" s="49">
        <f t="shared" si="46"/>
        <v>65100.63199999999</v>
      </c>
      <c r="CI85" s="53">
        <v>0</v>
      </c>
      <c r="CJ85" s="53">
        <v>0</v>
      </c>
      <c r="CK85" s="54">
        <v>0</v>
      </c>
      <c r="CL85" s="54">
        <v>0</v>
      </c>
      <c r="CM85" s="52">
        <v>0</v>
      </c>
      <c r="CN85" s="52">
        <v>0</v>
      </c>
      <c r="CO85" s="52">
        <v>0</v>
      </c>
      <c r="CP85" s="52">
        <v>0</v>
      </c>
      <c r="CQ85" s="52">
        <v>0</v>
      </c>
      <c r="CR85" s="52">
        <v>0</v>
      </c>
      <c r="CS85" s="54">
        <v>2040</v>
      </c>
      <c r="CT85" s="54">
        <v>2040</v>
      </c>
      <c r="CU85" s="54">
        <v>0</v>
      </c>
      <c r="CV85" s="49">
        <f t="shared" si="47"/>
        <v>2040</v>
      </c>
      <c r="CW85" s="49">
        <f t="shared" si="48"/>
        <v>2040</v>
      </c>
    </row>
    <row r="86" spans="2:101" s="25" customFormat="1" ht="18.75" customHeight="1">
      <c r="B86" s="19">
        <v>78</v>
      </c>
      <c r="C86" s="24" t="s">
        <v>121</v>
      </c>
      <c r="D86" s="48">
        <v>4209.5556</v>
      </c>
      <c r="E86" s="48">
        <v>0.726</v>
      </c>
      <c r="F86" s="49">
        <f t="shared" si="37"/>
        <v>18220.1</v>
      </c>
      <c r="G86" s="49">
        <f t="shared" si="38"/>
        <v>17442.306</v>
      </c>
      <c r="H86" s="49">
        <f t="shared" si="49"/>
        <v>95.73112112447242</v>
      </c>
      <c r="I86" s="49">
        <f t="shared" si="39"/>
        <v>-18220.1</v>
      </c>
      <c r="J86" s="49">
        <f t="shared" si="59"/>
        <v>-17442.306</v>
      </c>
      <c r="K86" s="53"/>
      <c r="L86" s="53"/>
      <c r="M86" s="49">
        <f t="shared" si="40"/>
        <v>3487.5</v>
      </c>
      <c r="N86" s="49">
        <f t="shared" si="58"/>
        <v>2709.706</v>
      </c>
      <c r="O86" s="49">
        <f t="shared" si="50"/>
        <v>77.69766308243729</v>
      </c>
      <c r="P86" s="48">
        <f t="shared" si="41"/>
        <v>1050</v>
      </c>
      <c r="Q86" s="49">
        <f t="shared" si="42"/>
        <v>1052.238</v>
      </c>
      <c r="R86" s="49">
        <f t="shared" si="51"/>
        <v>100.21314285714287</v>
      </c>
      <c r="S86" s="54">
        <v>0</v>
      </c>
      <c r="T86" s="54">
        <v>0.238</v>
      </c>
      <c r="U86" s="48" t="e">
        <f t="shared" si="52"/>
        <v>#DIV/0!</v>
      </c>
      <c r="V86" s="54">
        <v>555.5</v>
      </c>
      <c r="W86" s="54">
        <v>555.468</v>
      </c>
      <c r="X86" s="48">
        <f t="shared" si="53"/>
        <v>99.99423942394239</v>
      </c>
      <c r="Y86" s="54">
        <v>1050</v>
      </c>
      <c r="Z86" s="54">
        <v>1052</v>
      </c>
      <c r="AA86" s="48">
        <f t="shared" si="54"/>
        <v>100.19047619047619</v>
      </c>
      <c r="AB86" s="54">
        <v>82</v>
      </c>
      <c r="AC86" s="54">
        <v>82</v>
      </c>
      <c r="AD86" s="48">
        <f t="shared" si="55"/>
        <v>100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0</v>
      </c>
      <c r="AK86" s="48"/>
      <c r="AL86" s="48">
        <v>0</v>
      </c>
      <c r="AM86" s="54">
        <v>14732.6</v>
      </c>
      <c r="AN86" s="54">
        <v>14732.6</v>
      </c>
      <c r="AO86" s="48">
        <v>14732.6</v>
      </c>
      <c r="AP86" s="54">
        <f t="shared" si="56"/>
        <v>14732.6</v>
      </c>
      <c r="AQ86" s="48"/>
      <c r="AR86" s="54">
        <v>0</v>
      </c>
      <c r="AS86" s="54">
        <v>0</v>
      </c>
      <c r="AT86" s="48">
        <v>0</v>
      </c>
      <c r="AU86" s="48"/>
      <c r="AV86" s="48"/>
      <c r="AW86" s="48"/>
      <c r="AX86" s="50"/>
      <c r="AY86" s="50"/>
      <c r="AZ86" s="53"/>
      <c r="BA86" s="53"/>
      <c r="BB86" s="53"/>
      <c r="BC86" s="49">
        <f t="shared" si="43"/>
        <v>1000</v>
      </c>
      <c r="BD86" s="49">
        <f t="shared" si="44"/>
        <v>602</v>
      </c>
      <c r="BE86" s="49">
        <f t="shared" si="57"/>
        <v>60.199999999999996</v>
      </c>
      <c r="BF86" s="51">
        <v>1000</v>
      </c>
      <c r="BG86" s="54">
        <v>602</v>
      </c>
      <c r="BH86" s="52">
        <v>0</v>
      </c>
      <c r="BI86" s="54">
        <v>0</v>
      </c>
      <c r="BJ86" s="52">
        <v>0</v>
      </c>
      <c r="BK86" s="52">
        <v>0</v>
      </c>
      <c r="BL86" s="51">
        <v>0</v>
      </c>
      <c r="BM86" s="54">
        <v>0</v>
      </c>
      <c r="BN86" s="52">
        <v>0</v>
      </c>
      <c r="BO86" s="52">
        <v>0</v>
      </c>
      <c r="BP86" s="52">
        <v>0</v>
      </c>
      <c r="BQ86" s="54">
        <v>0</v>
      </c>
      <c r="BR86" s="54">
        <v>800</v>
      </c>
      <c r="BS86" s="54">
        <v>418</v>
      </c>
      <c r="BT86" s="54">
        <v>0</v>
      </c>
      <c r="BU86" s="54">
        <v>0</v>
      </c>
      <c r="BV86" s="54">
        <v>0</v>
      </c>
      <c r="BW86" s="54">
        <v>0</v>
      </c>
      <c r="BX86" s="51">
        <v>0</v>
      </c>
      <c r="BY86" s="54">
        <v>0</v>
      </c>
      <c r="BZ86" s="51">
        <v>0</v>
      </c>
      <c r="CA86" s="54">
        <v>0</v>
      </c>
      <c r="CB86" s="52">
        <v>0</v>
      </c>
      <c r="CC86" s="52">
        <v>0</v>
      </c>
      <c r="CD86" s="54">
        <v>0</v>
      </c>
      <c r="CE86" s="54">
        <v>0</v>
      </c>
      <c r="CF86" s="54">
        <v>0</v>
      </c>
      <c r="CG86" s="49">
        <f t="shared" si="45"/>
        <v>18220.1</v>
      </c>
      <c r="CH86" s="49">
        <f t="shared" si="46"/>
        <v>17442.306</v>
      </c>
      <c r="CI86" s="53">
        <v>0</v>
      </c>
      <c r="CJ86" s="53">
        <v>0</v>
      </c>
      <c r="CK86" s="54">
        <v>0</v>
      </c>
      <c r="CL86" s="54">
        <v>0</v>
      </c>
      <c r="CM86" s="52">
        <v>0</v>
      </c>
      <c r="CN86" s="52">
        <v>0</v>
      </c>
      <c r="CO86" s="52">
        <v>0</v>
      </c>
      <c r="CP86" s="52">
        <v>0</v>
      </c>
      <c r="CQ86" s="52">
        <v>0</v>
      </c>
      <c r="CR86" s="52">
        <v>0</v>
      </c>
      <c r="CS86" s="54">
        <v>0</v>
      </c>
      <c r="CT86" s="54">
        <v>0</v>
      </c>
      <c r="CU86" s="54">
        <v>0</v>
      </c>
      <c r="CV86" s="49">
        <f t="shared" si="47"/>
        <v>0</v>
      </c>
      <c r="CW86" s="49">
        <f t="shared" si="48"/>
        <v>0</v>
      </c>
    </row>
    <row r="87" spans="2:101" s="25" customFormat="1" ht="18.75" customHeight="1">
      <c r="B87" s="19">
        <v>79</v>
      </c>
      <c r="C87" s="24" t="s">
        <v>122</v>
      </c>
      <c r="D87" s="48">
        <v>4675.3645</v>
      </c>
      <c r="E87" s="48">
        <v>101.232</v>
      </c>
      <c r="F87" s="49">
        <f t="shared" si="37"/>
        <v>28293.1</v>
      </c>
      <c r="G87" s="49">
        <f t="shared" si="38"/>
        <v>28293.942</v>
      </c>
      <c r="H87" s="49">
        <f t="shared" si="49"/>
        <v>100.00297599061257</v>
      </c>
      <c r="I87" s="49">
        <f t="shared" si="39"/>
        <v>-28293.1</v>
      </c>
      <c r="J87" s="49">
        <f t="shared" si="59"/>
        <v>-28293.942</v>
      </c>
      <c r="K87" s="53"/>
      <c r="L87" s="53"/>
      <c r="M87" s="49">
        <f t="shared" si="40"/>
        <v>5068</v>
      </c>
      <c r="N87" s="49">
        <f t="shared" si="58"/>
        <v>5068.842</v>
      </c>
      <c r="O87" s="49">
        <f t="shared" si="50"/>
        <v>100.0166140489345</v>
      </c>
      <c r="P87" s="48">
        <f t="shared" si="41"/>
        <v>2425</v>
      </c>
      <c r="Q87" s="49">
        <f t="shared" si="42"/>
        <v>2424.912</v>
      </c>
      <c r="R87" s="49">
        <f t="shared" si="51"/>
        <v>99.9963711340206</v>
      </c>
      <c r="S87" s="54">
        <v>175</v>
      </c>
      <c r="T87" s="54">
        <v>176.792</v>
      </c>
      <c r="U87" s="48">
        <f t="shared" si="52"/>
        <v>101.024</v>
      </c>
      <c r="V87" s="54">
        <v>1710</v>
      </c>
      <c r="W87" s="54">
        <v>1710.89</v>
      </c>
      <c r="X87" s="48">
        <f t="shared" si="53"/>
        <v>100.05204678362574</v>
      </c>
      <c r="Y87" s="54">
        <v>2250</v>
      </c>
      <c r="Z87" s="54">
        <v>2248.12</v>
      </c>
      <c r="AA87" s="48">
        <f t="shared" si="54"/>
        <v>99.91644444444444</v>
      </c>
      <c r="AB87" s="54">
        <v>44</v>
      </c>
      <c r="AC87" s="54">
        <v>46.5</v>
      </c>
      <c r="AD87" s="48">
        <f t="shared" si="55"/>
        <v>105.68181818181819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/>
      <c r="AL87" s="48">
        <v>0</v>
      </c>
      <c r="AM87" s="54">
        <v>23225.1</v>
      </c>
      <c r="AN87" s="54">
        <v>23225.1</v>
      </c>
      <c r="AO87" s="48">
        <v>22912.6</v>
      </c>
      <c r="AP87" s="54">
        <f t="shared" si="56"/>
        <v>22912.6</v>
      </c>
      <c r="AQ87" s="48">
        <v>312.5</v>
      </c>
      <c r="AR87" s="54">
        <v>0</v>
      </c>
      <c r="AS87" s="54">
        <v>0</v>
      </c>
      <c r="AT87" s="48">
        <v>0</v>
      </c>
      <c r="AU87" s="48"/>
      <c r="AV87" s="48"/>
      <c r="AW87" s="48"/>
      <c r="AX87" s="50"/>
      <c r="AY87" s="50"/>
      <c r="AZ87" s="53"/>
      <c r="BA87" s="53"/>
      <c r="BB87" s="53"/>
      <c r="BC87" s="49">
        <f t="shared" si="43"/>
        <v>252</v>
      </c>
      <c r="BD87" s="49">
        <f t="shared" si="44"/>
        <v>252.84</v>
      </c>
      <c r="BE87" s="49">
        <f t="shared" si="57"/>
        <v>100.33333333333334</v>
      </c>
      <c r="BF87" s="51">
        <v>252</v>
      </c>
      <c r="BG87" s="54">
        <v>252.84</v>
      </c>
      <c r="BH87" s="52">
        <v>0</v>
      </c>
      <c r="BI87" s="54">
        <v>0</v>
      </c>
      <c r="BJ87" s="52">
        <v>0</v>
      </c>
      <c r="BK87" s="52">
        <v>0</v>
      </c>
      <c r="BL87" s="51">
        <v>0</v>
      </c>
      <c r="BM87" s="54">
        <v>0</v>
      </c>
      <c r="BN87" s="52">
        <v>0</v>
      </c>
      <c r="BO87" s="52">
        <v>0</v>
      </c>
      <c r="BP87" s="52">
        <v>0</v>
      </c>
      <c r="BQ87" s="54">
        <v>0</v>
      </c>
      <c r="BR87" s="54">
        <v>0</v>
      </c>
      <c r="BS87" s="54">
        <v>0</v>
      </c>
      <c r="BT87" s="54">
        <v>604</v>
      </c>
      <c r="BU87" s="54">
        <v>604</v>
      </c>
      <c r="BV87" s="54">
        <v>500</v>
      </c>
      <c r="BW87" s="54">
        <v>500</v>
      </c>
      <c r="BX87" s="51">
        <v>0</v>
      </c>
      <c r="BY87" s="54">
        <v>0</v>
      </c>
      <c r="BZ87" s="51">
        <v>0</v>
      </c>
      <c r="CA87" s="54">
        <v>0</v>
      </c>
      <c r="CB87" s="52">
        <v>0</v>
      </c>
      <c r="CC87" s="52">
        <v>0</v>
      </c>
      <c r="CD87" s="54">
        <v>33</v>
      </c>
      <c r="CE87" s="54">
        <v>29.7</v>
      </c>
      <c r="CF87" s="54">
        <v>0</v>
      </c>
      <c r="CG87" s="49">
        <f t="shared" si="45"/>
        <v>28293.1</v>
      </c>
      <c r="CH87" s="49">
        <f t="shared" si="46"/>
        <v>28293.942</v>
      </c>
      <c r="CI87" s="53">
        <v>0</v>
      </c>
      <c r="CJ87" s="53">
        <v>0</v>
      </c>
      <c r="CK87" s="54">
        <v>0</v>
      </c>
      <c r="CL87" s="54">
        <v>0</v>
      </c>
      <c r="CM87" s="52">
        <v>0</v>
      </c>
      <c r="CN87" s="52">
        <v>0</v>
      </c>
      <c r="CO87" s="52">
        <v>0</v>
      </c>
      <c r="CP87" s="52">
        <v>0</v>
      </c>
      <c r="CQ87" s="52">
        <v>0</v>
      </c>
      <c r="CR87" s="52">
        <v>0</v>
      </c>
      <c r="CS87" s="54">
        <v>0</v>
      </c>
      <c r="CT87" s="54">
        <v>0</v>
      </c>
      <c r="CU87" s="54">
        <v>0</v>
      </c>
      <c r="CV87" s="49">
        <f t="shared" si="47"/>
        <v>0</v>
      </c>
      <c r="CW87" s="49">
        <f t="shared" si="48"/>
        <v>0</v>
      </c>
    </row>
    <row r="88" spans="2:101" s="25" customFormat="1" ht="18.75" customHeight="1">
      <c r="B88" s="19">
        <v>80</v>
      </c>
      <c r="C88" s="26" t="s">
        <v>123</v>
      </c>
      <c r="D88" s="48">
        <v>79.686</v>
      </c>
      <c r="E88" s="48">
        <v>8851.5991</v>
      </c>
      <c r="F88" s="49">
        <f t="shared" si="37"/>
        <v>40037.1</v>
      </c>
      <c r="G88" s="49">
        <f t="shared" si="38"/>
        <v>40920.600999999995</v>
      </c>
      <c r="H88" s="49">
        <f t="shared" si="49"/>
        <v>102.20670578038869</v>
      </c>
      <c r="I88" s="49">
        <f t="shared" si="39"/>
        <v>-40037.1</v>
      </c>
      <c r="J88" s="49">
        <f t="shared" si="59"/>
        <v>-40920.600999999995</v>
      </c>
      <c r="K88" s="53"/>
      <c r="L88" s="53"/>
      <c r="M88" s="49">
        <f t="shared" si="40"/>
        <v>7353</v>
      </c>
      <c r="N88" s="49">
        <f t="shared" si="58"/>
        <v>8236.501</v>
      </c>
      <c r="O88" s="49">
        <f t="shared" si="50"/>
        <v>112.01551747586021</v>
      </c>
      <c r="P88" s="48">
        <f t="shared" si="41"/>
        <v>3530</v>
      </c>
      <c r="Q88" s="49">
        <f t="shared" si="42"/>
        <v>3692.304</v>
      </c>
      <c r="R88" s="49">
        <f t="shared" si="51"/>
        <v>104.59784702549575</v>
      </c>
      <c r="S88" s="54">
        <v>280</v>
      </c>
      <c r="T88" s="54">
        <v>359.253</v>
      </c>
      <c r="U88" s="48">
        <f t="shared" si="52"/>
        <v>128.30464285714285</v>
      </c>
      <c r="V88" s="54">
        <v>2980</v>
      </c>
      <c r="W88" s="54">
        <v>3007.83</v>
      </c>
      <c r="X88" s="48">
        <f t="shared" si="53"/>
        <v>100.93389261744967</v>
      </c>
      <c r="Y88" s="54">
        <v>3250</v>
      </c>
      <c r="Z88" s="54">
        <v>3333.051</v>
      </c>
      <c r="AA88" s="48">
        <f t="shared" si="54"/>
        <v>102.55541538461539</v>
      </c>
      <c r="AB88" s="54">
        <v>63</v>
      </c>
      <c r="AC88" s="54">
        <v>63.15</v>
      </c>
      <c r="AD88" s="48">
        <f t="shared" si="55"/>
        <v>100.23809523809524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/>
      <c r="AL88" s="48">
        <v>0</v>
      </c>
      <c r="AM88" s="54">
        <v>30684.1</v>
      </c>
      <c r="AN88" s="54">
        <v>30684.1</v>
      </c>
      <c r="AO88" s="48">
        <v>30568</v>
      </c>
      <c r="AP88" s="54">
        <f t="shared" si="56"/>
        <v>30568</v>
      </c>
      <c r="AQ88" s="48">
        <v>116.1</v>
      </c>
      <c r="AR88" s="54">
        <v>0</v>
      </c>
      <c r="AS88" s="54">
        <v>0</v>
      </c>
      <c r="AT88" s="48">
        <v>0</v>
      </c>
      <c r="AU88" s="48"/>
      <c r="AV88" s="48"/>
      <c r="AW88" s="48"/>
      <c r="AX88" s="50"/>
      <c r="AY88" s="50"/>
      <c r="AZ88" s="53"/>
      <c r="BA88" s="53"/>
      <c r="BB88" s="53"/>
      <c r="BC88" s="49">
        <f t="shared" si="43"/>
        <v>780</v>
      </c>
      <c r="BD88" s="49">
        <f t="shared" si="44"/>
        <v>780.9</v>
      </c>
      <c r="BE88" s="49">
        <f t="shared" si="57"/>
        <v>100.11538461538461</v>
      </c>
      <c r="BF88" s="51">
        <v>780</v>
      </c>
      <c r="BG88" s="54">
        <v>780.9</v>
      </c>
      <c r="BH88" s="52">
        <v>0</v>
      </c>
      <c r="BI88" s="54">
        <v>0</v>
      </c>
      <c r="BJ88" s="52">
        <v>0</v>
      </c>
      <c r="BK88" s="52">
        <v>0</v>
      </c>
      <c r="BL88" s="51">
        <v>0</v>
      </c>
      <c r="BM88" s="54">
        <v>0</v>
      </c>
      <c r="BN88" s="52">
        <v>0</v>
      </c>
      <c r="BO88" s="52">
        <v>0</v>
      </c>
      <c r="BP88" s="52">
        <v>0</v>
      </c>
      <c r="BQ88" s="54">
        <v>0</v>
      </c>
      <c r="BR88" s="54">
        <v>0</v>
      </c>
      <c r="BS88" s="54">
        <v>0</v>
      </c>
      <c r="BT88" s="54">
        <v>0</v>
      </c>
      <c r="BU88" s="54">
        <v>5.85</v>
      </c>
      <c r="BV88" s="54">
        <v>0</v>
      </c>
      <c r="BW88" s="54">
        <v>0</v>
      </c>
      <c r="BX88" s="51">
        <v>0</v>
      </c>
      <c r="BY88" s="54">
        <v>686.467</v>
      </c>
      <c r="BZ88" s="51">
        <v>0</v>
      </c>
      <c r="CA88" s="54">
        <v>0</v>
      </c>
      <c r="CB88" s="52">
        <v>0</v>
      </c>
      <c r="CC88" s="52">
        <v>0</v>
      </c>
      <c r="CD88" s="54">
        <v>0</v>
      </c>
      <c r="CE88" s="54">
        <v>0</v>
      </c>
      <c r="CF88" s="54">
        <v>0</v>
      </c>
      <c r="CG88" s="49">
        <f t="shared" si="45"/>
        <v>38037.1</v>
      </c>
      <c r="CH88" s="49">
        <f t="shared" si="46"/>
        <v>38920.600999999995</v>
      </c>
      <c r="CI88" s="53">
        <v>0</v>
      </c>
      <c r="CJ88" s="53">
        <v>0</v>
      </c>
      <c r="CK88" s="54">
        <v>2000</v>
      </c>
      <c r="CL88" s="54">
        <v>2000</v>
      </c>
      <c r="CM88" s="52">
        <v>0</v>
      </c>
      <c r="CN88" s="52">
        <v>0</v>
      </c>
      <c r="CO88" s="52">
        <v>0</v>
      </c>
      <c r="CP88" s="52">
        <v>0</v>
      </c>
      <c r="CQ88" s="52">
        <v>0</v>
      </c>
      <c r="CR88" s="52">
        <v>0</v>
      </c>
      <c r="CS88" s="54">
        <v>1300</v>
      </c>
      <c r="CT88" s="54">
        <v>1300</v>
      </c>
      <c r="CU88" s="54">
        <v>0</v>
      </c>
      <c r="CV88" s="49">
        <f t="shared" si="47"/>
        <v>3300</v>
      </c>
      <c r="CW88" s="49">
        <f t="shared" si="48"/>
        <v>3300</v>
      </c>
    </row>
    <row r="89" spans="2:101" s="25" customFormat="1" ht="18.75" customHeight="1">
      <c r="B89" s="19">
        <v>81</v>
      </c>
      <c r="C89" s="24" t="s">
        <v>124</v>
      </c>
      <c r="D89" s="48">
        <v>38835.8658</v>
      </c>
      <c r="E89" s="48">
        <v>8179.8484</v>
      </c>
      <c r="F89" s="49">
        <f t="shared" si="37"/>
        <v>30289</v>
      </c>
      <c r="G89" s="49">
        <f t="shared" si="38"/>
        <v>30350.3784</v>
      </c>
      <c r="H89" s="49">
        <f t="shared" si="49"/>
        <v>100.20264254349765</v>
      </c>
      <c r="I89" s="49">
        <f t="shared" si="39"/>
        <v>-30289</v>
      </c>
      <c r="J89" s="49">
        <f t="shared" si="59"/>
        <v>-30350.3784</v>
      </c>
      <c r="K89" s="53"/>
      <c r="L89" s="53"/>
      <c r="M89" s="49">
        <f t="shared" si="40"/>
        <v>6413.1</v>
      </c>
      <c r="N89" s="49">
        <f t="shared" si="58"/>
        <v>6473.6784</v>
      </c>
      <c r="O89" s="49">
        <f t="shared" si="50"/>
        <v>100.94460401365953</v>
      </c>
      <c r="P89" s="48">
        <f t="shared" si="41"/>
        <v>1352.2</v>
      </c>
      <c r="Q89" s="49">
        <f t="shared" si="42"/>
        <v>1508.4979999999998</v>
      </c>
      <c r="R89" s="49">
        <f t="shared" si="51"/>
        <v>111.55879307794703</v>
      </c>
      <c r="S89" s="54">
        <v>1280.9</v>
      </c>
      <c r="T89" s="54">
        <v>44.003</v>
      </c>
      <c r="U89" s="48">
        <f t="shared" si="52"/>
        <v>3.4353189163869153</v>
      </c>
      <c r="V89" s="54">
        <v>2157.3</v>
      </c>
      <c r="W89" s="54">
        <v>1806.692</v>
      </c>
      <c r="X89" s="48">
        <f t="shared" si="53"/>
        <v>83.7478329393223</v>
      </c>
      <c r="Y89" s="54">
        <v>71.3</v>
      </c>
      <c r="Z89" s="54">
        <v>1464.495</v>
      </c>
      <c r="AA89" s="48">
        <f t="shared" si="54"/>
        <v>2053.9901823281907</v>
      </c>
      <c r="AB89" s="54">
        <v>200</v>
      </c>
      <c r="AC89" s="54">
        <v>200</v>
      </c>
      <c r="AD89" s="48">
        <f t="shared" si="55"/>
        <v>100</v>
      </c>
      <c r="AE89" s="48">
        <v>0</v>
      </c>
      <c r="AF89" s="48">
        <v>0</v>
      </c>
      <c r="AG89" s="48">
        <v>0</v>
      </c>
      <c r="AH89" s="48">
        <v>0</v>
      </c>
      <c r="AI89" s="48">
        <v>0</v>
      </c>
      <c r="AJ89" s="48">
        <v>0</v>
      </c>
      <c r="AK89" s="48"/>
      <c r="AL89" s="48">
        <v>0</v>
      </c>
      <c r="AM89" s="54">
        <v>23875.9</v>
      </c>
      <c r="AN89" s="54">
        <v>23876.7</v>
      </c>
      <c r="AO89" s="48">
        <v>23876.7</v>
      </c>
      <c r="AP89" s="54">
        <f t="shared" si="56"/>
        <v>23876.7</v>
      </c>
      <c r="AQ89" s="48"/>
      <c r="AR89" s="54">
        <v>0</v>
      </c>
      <c r="AS89" s="54">
        <v>0</v>
      </c>
      <c r="AT89" s="48">
        <v>0</v>
      </c>
      <c r="AU89" s="48"/>
      <c r="AV89" s="48"/>
      <c r="AW89" s="48"/>
      <c r="AX89" s="50"/>
      <c r="AY89" s="50"/>
      <c r="AZ89" s="53"/>
      <c r="BA89" s="53"/>
      <c r="BB89" s="53"/>
      <c r="BC89" s="49">
        <f t="shared" si="43"/>
        <v>2703.6</v>
      </c>
      <c r="BD89" s="49">
        <f t="shared" si="44"/>
        <v>2901.4884</v>
      </c>
      <c r="BE89" s="49">
        <f t="shared" si="57"/>
        <v>107.31944074567245</v>
      </c>
      <c r="BF89" s="51">
        <v>2703.6</v>
      </c>
      <c r="BG89" s="54">
        <v>2901.4884</v>
      </c>
      <c r="BH89" s="52">
        <v>0</v>
      </c>
      <c r="BI89" s="54">
        <v>0</v>
      </c>
      <c r="BJ89" s="52">
        <v>0</v>
      </c>
      <c r="BK89" s="52">
        <v>0</v>
      </c>
      <c r="BL89" s="51">
        <v>0</v>
      </c>
      <c r="BM89" s="54">
        <v>0</v>
      </c>
      <c r="BN89" s="52">
        <v>0</v>
      </c>
      <c r="BO89" s="52">
        <v>0</v>
      </c>
      <c r="BP89" s="52">
        <v>0</v>
      </c>
      <c r="BQ89" s="54">
        <v>0</v>
      </c>
      <c r="BR89" s="54">
        <v>0</v>
      </c>
      <c r="BS89" s="54">
        <v>0</v>
      </c>
      <c r="BT89" s="54">
        <v>0</v>
      </c>
      <c r="BU89" s="54">
        <v>48</v>
      </c>
      <c r="BV89" s="54">
        <v>0</v>
      </c>
      <c r="BW89" s="54">
        <v>0</v>
      </c>
      <c r="BX89" s="51">
        <v>0</v>
      </c>
      <c r="BY89" s="54">
        <v>0</v>
      </c>
      <c r="BZ89" s="51">
        <v>0</v>
      </c>
      <c r="CA89" s="54">
        <v>0</v>
      </c>
      <c r="CB89" s="52">
        <v>0</v>
      </c>
      <c r="CC89" s="52">
        <v>0</v>
      </c>
      <c r="CD89" s="54">
        <v>0</v>
      </c>
      <c r="CE89" s="54">
        <v>9</v>
      </c>
      <c r="CF89" s="54">
        <v>0</v>
      </c>
      <c r="CG89" s="49">
        <f t="shared" si="45"/>
        <v>30289</v>
      </c>
      <c r="CH89" s="49">
        <f t="shared" si="46"/>
        <v>30350.3784</v>
      </c>
      <c r="CI89" s="53">
        <v>0</v>
      </c>
      <c r="CJ89" s="53">
        <v>0</v>
      </c>
      <c r="CK89" s="54">
        <v>0</v>
      </c>
      <c r="CL89" s="54">
        <v>0</v>
      </c>
      <c r="CM89" s="52">
        <v>0</v>
      </c>
      <c r="CN89" s="52">
        <v>0</v>
      </c>
      <c r="CO89" s="52">
        <v>0</v>
      </c>
      <c r="CP89" s="52">
        <v>0</v>
      </c>
      <c r="CQ89" s="52">
        <v>0</v>
      </c>
      <c r="CR89" s="52">
        <v>0</v>
      </c>
      <c r="CS89" s="54">
        <v>0</v>
      </c>
      <c r="CT89" s="54">
        <v>0</v>
      </c>
      <c r="CU89" s="54">
        <v>0</v>
      </c>
      <c r="CV89" s="49">
        <f t="shared" si="47"/>
        <v>0</v>
      </c>
      <c r="CW89" s="49">
        <f t="shared" si="48"/>
        <v>0</v>
      </c>
    </row>
    <row r="90" spans="2:101" s="25" customFormat="1" ht="18.75" customHeight="1">
      <c r="B90" s="19">
        <v>82</v>
      </c>
      <c r="C90" s="24" t="s">
        <v>125</v>
      </c>
      <c r="D90" s="48">
        <v>7378.0347</v>
      </c>
      <c r="E90" s="48">
        <v>13088.9302</v>
      </c>
      <c r="F90" s="49">
        <f t="shared" si="37"/>
        <v>51016.8</v>
      </c>
      <c r="G90" s="49">
        <f t="shared" si="38"/>
        <v>52519.888000000006</v>
      </c>
      <c r="H90" s="49">
        <f t="shared" si="49"/>
        <v>102.94626083956658</v>
      </c>
      <c r="I90" s="49">
        <f t="shared" si="39"/>
        <v>-51016.8</v>
      </c>
      <c r="J90" s="49">
        <f t="shared" si="59"/>
        <v>-52519.888000000006</v>
      </c>
      <c r="K90" s="53"/>
      <c r="L90" s="53"/>
      <c r="M90" s="49">
        <f t="shared" si="40"/>
        <v>11801.8</v>
      </c>
      <c r="N90" s="49">
        <f t="shared" si="58"/>
        <v>13202.887999999999</v>
      </c>
      <c r="O90" s="49">
        <f t="shared" si="50"/>
        <v>111.87181616363605</v>
      </c>
      <c r="P90" s="48">
        <f t="shared" si="41"/>
        <v>4318</v>
      </c>
      <c r="Q90" s="49">
        <f t="shared" si="42"/>
        <v>5312.355</v>
      </c>
      <c r="R90" s="49">
        <f t="shared" si="51"/>
        <v>123.02813802686427</v>
      </c>
      <c r="S90" s="54">
        <v>818</v>
      </c>
      <c r="T90" s="54">
        <v>976.995</v>
      </c>
      <c r="U90" s="48">
        <f t="shared" si="52"/>
        <v>119.43704156479218</v>
      </c>
      <c r="V90" s="54">
        <v>5240</v>
      </c>
      <c r="W90" s="54">
        <v>5382.757</v>
      </c>
      <c r="X90" s="48">
        <f t="shared" si="53"/>
        <v>102.72437022900762</v>
      </c>
      <c r="Y90" s="54">
        <v>3500</v>
      </c>
      <c r="Z90" s="54">
        <v>4335.36</v>
      </c>
      <c r="AA90" s="48">
        <f t="shared" si="54"/>
        <v>123.86742857142856</v>
      </c>
      <c r="AB90" s="54">
        <v>680</v>
      </c>
      <c r="AC90" s="54">
        <v>767</v>
      </c>
      <c r="AD90" s="48">
        <f t="shared" si="55"/>
        <v>112.79411764705883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/>
      <c r="AL90" s="48">
        <v>0</v>
      </c>
      <c r="AM90" s="54">
        <v>39215</v>
      </c>
      <c r="AN90" s="54">
        <v>39340</v>
      </c>
      <c r="AO90" s="48">
        <v>39215</v>
      </c>
      <c r="AP90" s="54">
        <f t="shared" si="56"/>
        <v>39215</v>
      </c>
      <c r="AQ90" s="48">
        <v>125</v>
      </c>
      <c r="AR90" s="54">
        <v>0</v>
      </c>
      <c r="AS90" s="54">
        <v>0</v>
      </c>
      <c r="AT90" s="48">
        <v>0</v>
      </c>
      <c r="AU90" s="48"/>
      <c r="AV90" s="48"/>
      <c r="AW90" s="48"/>
      <c r="AX90" s="50"/>
      <c r="AY90" s="50"/>
      <c r="AZ90" s="53"/>
      <c r="BA90" s="53"/>
      <c r="BB90" s="53"/>
      <c r="BC90" s="49">
        <f t="shared" si="43"/>
        <v>1323.8</v>
      </c>
      <c r="BD90" s="49">
        <f t="shared" si="44"/>
        <v>1402.7759999999998</v>
      </c>
      <c r="BE90" s="49">
        <f t="shared" si="57"/>
        <v>105.96585586946668</v>
      </c>
      <c r="BF90" s="51">
        <v>661.5</v>
      </c>
      <c r="BG90" s="54">
        <v>740.55</v>
      </c>
      <c r="BH90" s="52">
        <v>0</v>
      </c>
      <c r="BI90" s="54">
        <v>0</v>
      </c>
      <c r="BJ90" s="52">
        <v>0</v>
      </c>
      <c r="BK90" s="52">
        <v>0</v>
      </c>
      <c r="BL90" s="51">
        <v>662.3</v>
      </c>
      <c r="BM90" s="54">
        <v>662.226</v>
      </c>
      <c r="BN90" s="52">
        <v>0</v>
      </c>
      <c r="BO90" s="52">
        <v>0</v>
      </c>
      <c r="BP90" s="52">
        <v>0</v>
      </c>
      <c r="BQ90" s="54">
        <v>0</v>
      </c>
      <c r="BR90" s="54">
        <v>0</v>
      </c>
      <c r="BS90" s="54">
        <v>0</v>
      </c>
      <c r="BT90" s="54">
        <v>240</v>
      </c>
      <c r="BU90" s="54">
        <v>187.5</v>
      </c>
      <c r="BV90" s="54">
        <v>240</v>
      </c>
      <c r="BW90" s="54">
        <v>181.5</v>
      </c>
      <c r="BX90" s="51">
        <v>0</v>
      </c>
      <c r="BY90" s="54">
        <v>150.5</v>
      </c>
      <c r="BZ90" s="51">
        <v>0</v>
      </c>
      <c r="CA90" s="54">
        <v>0</v>
      </c>
      <c r="CB90" s="52">
        <v>0</v>
      </c>
      <c r="CC90" s="52">
        <v>0</v>
      </c>
      <c r="CD90" s="54">
        <v>0</v>
      </c>
      <c r="CE90" s="54">
        <v>0</v>
      </c>
      <c r="CF90" s="54">
        <v>0</v>
      </c>
      <c r="CG90" s="49">
        <f t="shared" si="45"/>
        <v>51016.8</v>
      </c>
      <c r="CH90" s="49">
        <f t="shared" si="46"/>
        <v>52542.888000000006</v>
      </c>
      <c r="CI90" s="53">
        <v>0</v>
      </c>
      <c r="CJ90" s="53">
        <v>0</v>
      </c>
      <c r="CK90" s="54">
        <v>0</v>
      </c>
      <c r="CL90" s="54">
        <v>-23</v>
      </c>
      <c r="CM90" s="52">
        <v>0</v>
      </c>
      <c r="CN90" s="52">
        <v>0</v>
      </c>
      <c r="CO90" s="52">
        <v>0</v>
      </c>
      <c r="CP90" s="52">
        <v>0</v>
      </c>
      <c r="CQ90" s="52">
        <v>0</v>
      </c>
      <c r="CR90" s="52">
        <v>0</v>
      </c>
      <c r="CS90" s="54">
        <v>0</v>
      </c>
      <c r="CT90" s="54">
        <v>0</v>
      </c>
      <c r="CU90" s="54">
        <v>0</v>
      </c>
      <c r="CV90" s="49">
        <f t="shared" si="47"/>
        <v>0</v>
      </c>
      <c r="CW90" s="49">
        <f t="shared" si="48"/>
        <v>-23</v>
      </c>
    </row>
    <row r="91" spans="2:101" s="25" customFormat="1" ht="18.75" customHeight="1">
      <c r="B91" s="19">
        <v>83</v>
      </c>
      <c r="C91" s="20" t="s">
        <v>126</v>
      </c>
      <c r="D91" s="48">
        <v>11147.3769</v>
      </c>
      <c r="E91" s="48">
        <v>3361.589</v>
      </c>
      <c r="F91" s="49">
        <f t="shared" si="37"/>
        <v>32672.899999999998</v>
      </c>
      <c r="G91" s="49">
        <f t="shared" si="38"/>
        <v>32642.756</v>
      </c>
      <c r="H91" s="49">
        <f t="shared" si="49"/>
        <v>99.90774005368365</v>
      </c>
      <c r="I91" s="49">
        <f t="shared" si="39"/>
        <v>-32672.899999999998</v>
      </c>
      <c r="J91" s="49">
        <f t="shared" si="59"/>
        <v>-32642.756</v>
      </c>
      <c r="K91" s="53"/>
      <c r="L91" s="53"/>
      <c r="M91" s="49">
        <f t="shared" si="40"/>
        <v>9249.199999999999</v>
      </c>
      <c r="N91" s="49">
        <f t="shared" si="58"/>
        <v>8933.456</v>
      </c>
      <c r="O91" s="49">
        <f t="shared" si="50"/>
        <v>96.58625610863643</v>
      </c>
      <c r="P91" s="48">
        <f t="shared" si="41"/>
        <v>2392.3999999999996</v>
      </c>
      <c r="Q91" s="49">
        <f t="shared" si="42"/>
        <v>2292.779</v>
      </c>
      <c r="R91" s="49">
        <f t="shared" si="51"/>
        <v>95.83593880621972</v>
      </c>
      <c r="S91" s="54">
        <v>222.2</v>
      </c>
      <c r="T91" s="54">
        <v>51.772</v>
      </c>
      <c r="U91" s="48">
        <f t="shared" si="52"/>
        <v>23.299729972997298</v>
      </c>
      <c r="V91" s="54">
        <v>5773.5</v>
      </c>
      <c r="W91" s="54">
        <v>5544.372</v>
      </c>
      <c r="X91" s="48">
        <f t="shared" si="53"/>
        <v>96.0313847752663</v>
      </c>
      <c r="Y91" s="54">
        <v>2170.2</v>
      </c>
      <c r="Z91" s="54">
        <v>2241.007</v>
      </c>
      <c r="AA91" s="48">
        <f t="shared" si="54"/>
        <v>103.26269468251775</v>
      </c>
      <c r="AB91" s="54">
        <v>40</v>
      </c>
      <c r="AC91" s="54">
        <v>96</v>
      </c>
      <c r="AD91" s="48">
        <f t="shared" si="55"/>
        <v>240</v>
      </c>
      <c r="AE91" s="48">
        <v>0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/>
      <c r="AL91" s="48">
        <v>0</v>
      </c>
      <c r="AM91" s="54">
        <v>23423.7</v>
      </c>
      <c r="AN91" s="54">
        <v>23709.3</v>
      </c>
      <c r="AO91" s="48">
        <v>23424.5</v>
      </c>
      <c r="AP91" s="54">
        <f t="shared" si="56"/>
        <v>23424.5</v>
      </c>
      <c r="AQ91" s="48">
        <v>284.8</v>
      </c>
      <c r="AR91" s="54">
        <v>0</v>
      </c>
      <c r="AS91" s="54">
        <v>0</v>
      </c>
      <c r="AT91" s="48">
        <v>0</v>
      </c>
      <c r="AU91" s="48"/>
      <c r="AV91" s="48"/>
      <c r="AW91" s="48"/>
      <c r="AX91" s="50"/>
      <c r="AY91" s="50"/>
      <c r="AZ91" s="53"/>
      <c r="BA91" s="53"/>
      <c r="BB91" s="53"/>
      <c r="BC91" s="49">
        <f t="shared" si="43"/>
        <v>983.3</v>
      </c>
      <c r="BD91" s="49">
        <f t="shared" si="44"/>
        <v>950.305</v>
      </c>
      <c r="BE91" s="49">
        <f t="shared" si="57"/>
        <v>96.64446252415337</v>
      </c>
      <c r="BF91" s="51">
        <v>983.3</v>
      </c>
      <c r="BG91" s="54">
        <v>950.305</v>
      </c>
      <c r="BH91" s="52">
        <v>0</v>
      </c>
      <c r="BI91" s="54">
        <v>0</v>
      </c>
      <c r="BJ91" s="52">
        <v>0</v>
      </c>
      <c r="BK91" s="52">
        <v>0</v>
      </c>
      <c r="BL91" s="51">
        <v>0</v>
      </c>
      <c r="BM91" s="54">
        <v>0</v>
      </c>
      <c r="BN91" s="52">
        <v>0</v>
      </c>
      <c r="BO91" s="52">
        <v>0</v>
      </c>
      <c r="BP91" s="52">
        <v>0</v>
      </c>
      <c r="BQ91" s="54">
        <v>0</v>
      </c>
      <c r="BR91" s="54">
        <v>0</v>
      </c>
      <c r="BS91" s="54">
        <v>0</v>
      </c>
      <c r="BT91" s="54">
        <v>60</v>
      </c>
      <c r="BU91" s="54">
        <v>50</v>
      </c>
      <c r="BV91" s="54">
        <v>60</v>
      </c>
      <c r="BW91" s="54">
        <v>30</v>
      </c>
      <c r="BX91" s="51">
        <v>0</v>
      </c>
      <c r="BY91" s="54">
        <v>0</v>
      </c>
      <c r="BZ91" s="51">
        <v>0</v>
      </c>
      <c r="CA91" s="54">
        <v>0</v>
      </c>
      <c r="CB91" s="52">
        <v>0</v>
      </c>
      <c r="CC91" s="52">
        <v>0</v>
      </c>
      <c r="CD91" s="54">
        <v>0</v>
      </c>
      <c r="CE91" s="54">
        <v>0</v>
      </c>
      <c r="CF91" s="54">
        <v>0</v>
      </c>
      <c r="CG91" s="49">
        <f t="shared" si="45"/>
        <v>32672.899999999998</v>
      </c>
      <c r="CH91" s="49">
        <f t="shared" si="46"/>
        <v>32642.756</v>
      </c>
      <c r="CI91" s="53">
        <v>0</v>
      </c>
      <c r="CJ91" s="53">
        <v>0</v>
      </c>
      <c r="CK91" s="54">
        <v>0</v>
      </c>
      <c r="CL91" s="54">
        <v>0</v>
      </c>
      <c r="CM91" s="52">
        <v>0</v>
      </c>
      <c r="CN91" s="52">
        <v>0</v>
      </c>
      <c r="CO91" s="52">
        <v>0</v>
      </c>
      <c r="CP91" s="52">
        <v>0</v>
      </c>
      <c r="CQ91" s="52">
        <v>0</v>
      </c>
      <c r="CR91" s="52">
        <v>0</v>
      </c>
      <c r="CS91" s="54">
        <v>0</v>
      </c>
      <c r="CT91" s="54">
        <v>0</v>
      </c>
      <c r="CU91" s="54">
        <v>0</v>
      </c>
      <c r="CV91" s="49">
        <f t="shared" si="47"/>
        <v>0</v>
      </c>
      <c r="CW91" s="49">
        <f t="shared" si="48"/>
        <v>0</v>
      </c>
    </row>
    <row r="92" spans="2:101" s="25" customFormat="1" ht="18.75" customHeight="1">
      <c r="B92" s="19">
        <v>84</v>
      </c>
      <c r="C92" s="24" t="s">
        <v>127</v>
      </c>
      <c r="D92" s="48">
        <v>0.0002</v>
      </c>
      <c r="E92" s="48">
        <v>1886.7725</v>
      </c>
      <c r="F92" s="49">
        <f t="shared" si="37"/>
        <v>47069.844</v>
      </c>
      <c r="G92" s="49">
        <f t="shared" si="38"/>
        <v>46969.999299999996</v>
      </c>
      <c r="H92" s="49">
        <f t="shared" si="49"/>
        <v>99.78787968789528</v>
      </c>
      <c r="I92" s="49">
        <f t="shared" si="39"/>
        <v>-47069.844</v>
      </c>
      <c r="J92" s="49">
        <f t="shared" si="59"/>
        <v>-46969.999299999996</v>
      </c>
      <c r="K92" s="53"/>
      <c r="L92" s="53"/>
      <c r="M92" s="49">
        <f t="shared" si="40"/>
        <v>12225.144</v>
      </c>
      <c r="N92" s="49">
        <f t="shared" si="58"/>
        <v>12125.299300000002</v>
      </c>
      <c r="O92" s="49">
        <f t="shared" si="50"/>
        <v>99.18328405784015</v>
      </c>
      <c r="P92" s="48">
        <f t="shared" si="41"/>
        <v>1920.944</v>
      </c>
      <c r="Q92" s="49">
        <f t="shared" si="42"/>
        <v>2096.6888999999996</v>
      </c>
      <c r="R92" s="49">
        <f t="shared" si="51"/>
        <v>109.14888200801272</v>
      </c>
      <c r="S92" s="54">
        <v>120.944</v>
      </c>
      <c r="T92" s="54">
        <v>0.144</v>
      </c>
      <c r="U92" s="48">
        <f t="shared" si="52"/>
        <v>0.1190633681703929</v>
      </c>
      <c r="V92" s="54">
        <v>8300</v>
      </c>
      <c r="W92" s="54">
        <v>8390.0004</v>
      </c>
      <c r="X92" s="48">
        <f t="shared" si="53"/>
        <v>101.0843421686747</v>
      </c>
      <c r="Y92" s="54">
        <v>1800</v>
      </c>
      <c r="Z92" s="54">
        <v>2096.5449</v>
      </c>
      <c r="AA92" s="48">
        <f t="shared" si="54"/>
        <v>116.47471666666667</v>
      </c>
      <c r="AB92" s="54">
        <v>96</v>
      </c>
      <c r="AC92" s="54">
        <v>95.8</v>
      </c>
      <c r="AD92" s="48">
        <f t="shared" si="55"/>
        <v>99.79166666666667</v>
      </c>
      <c r="AE92" s="48">
        <v>0</v>
      </c>
      <c r="AF92" s="48">
        <v>0</v>
      </c>
      <c r="AG92" s="48">
        <v>0</v>
      </c>
      <c r="AH92" s="48">
        <v>0</v>
      </c>
      <c r="AI92" s="48">
        <v>0</v>
      </c>
      <c r="AJ92" s="48">
        <v>0</v>
      </c>
      <c r="AK92" s="48"/>
      <c r="AL92" s="48">
        <v>0</v>
      </c>
      <c r="AM92" s="54">
        <v>34844.7</v>
      </c>
      <c r="AN92" s="54">
        <v>34844.7</v>
      </c>
      <c r="AO92" s="48">
        <v>34407.2</v>
      </c>
      <c r="AP92" s="54">
        <f t="shared" si="56"/>
        <v>34407.2</v>
      </c>
      <c r="AQ92" s="48">
        <v>437.5</v>
      </c>
      <c r="AR92" s="54">
        <v>0</v>
      </c>
      <c r="AS92" s="54">
        <v>0</v>
      </c>
      <c r="AT92" s="48">
        <v>0</v>
      </c>
      <c r="AU92" s="48"/>
      <c r="AV92" s="48"/>
      <c r="AW92" s="48"/>
      <c r="AX92" s="50"/>
      <c r="AY92" s="50"/>
      <c r="AZ92" s="53"/>
      <c r="BA92" s="53"/>
      <c r="BB92" s="53"/>
      <c r="BC92" s="49">
        <f t="shared" si="43"/>
        <v>508.2</v>
      </c>
      <c r="BD92" s="49">
        <f t="shared" si="44"/>
        <v>478.6</v>
      </c>
      <c r="BE92" s="49">
        <f t="shared" si="57"/>
        <v>94.17552144824872</v>
      </c>
      <c r="BF92" s="51">
        <v>508.2</v>
      </c>
      <c r="BG92" s="54">
        <v>478.6</v>
      </c>
      <c r="BH92" s="52">
        <v>0</v>
      </c>
      <c r="BI92" s="54">
        <v>0</v>
      </c>
      <c r="BJ92" s="52">
        <v>0</v>
      </c>
      <c r="BK92" s="52">
        <v>0</v>
      </c>
      <c r="BL92" s="51">
        <v>0</v>
      </c>
      <c r="BM92" s="54">
        <v>0</v>
      </c>
      <c r="BN92" s="52">
        <v>0</v>
      </c>
      <c r="BO92" s="52">
        <v>0</v>
      </c>
      <c r="BP92" s="52">
        <v>0</v>
      </c>
      <c r="BQ92" s="54">
        <v>0</v>
      </c>
      <c r="BR92" s="54">
        <v>0</v>
      </c>
      <c r="BS92" s="54">
        <v>0</v>
      </c>
      <c r="BT92" s="54">
        <v>1400</v>
      </c>
      <c r="BU92" s="54">
        <v>1064.21</v>
      </c>
      <c r="BV92" s="54">
        <v>1400</v>
      </c>
      <c r="BW92" s="54">
        <v>1064.21</v>
      </c>
      <c r="BX92" s="51">
        <v>0</v>
      </c>
      <c r="BY92" s="54">
        <v>0</v>
      </c>
      <c r="BZ92" s="51">
        <v>0</v>
      </c>
      <c r="CA92" s="54">
        <v>0</v>
      </c>
      <c r="CB92" s="52">
        <v>0</v>
      </c>
      <c r="CC92" s="52">
        <v>0</v>
      </c>
      <c r="CD92" s="54">
        <v>0</v>
      </c>
      <c r="CE92" s="54">
        <v>0</v>
      </c>
      <c r="CF92" s="54">
        <v>0</v>
      </c>
      <c r="CG92" s="49">
        <f t="shared" si="45"/>
        <v>47069.844</v>
      </c>
      <c r="CH92" s="49">
        <f t="shared" si="46"/>
        <v>46969.999299999996</v>
      </c>
      <c r="CI92" s="53">
        <v>0</v>
      </c>
      <c r="CJ92" s="53">
        <v>0</v>
      </c>
      <c r="CK92" s="54">
        <v>0</v>
      </c>
      <c r="CL92" s="54">
        <v>0</v>
      </c>
      <c r="CM92" s="52">
        <v>0</v>
      </c>
      <c r="CN92" s="52">
        <v>0</v>
      </c>
      <c r="CO92" s="52">
        <v>0</v>
      </c>
      <c r="CP92" s="52">
        <v>0</v>
      </c>
      <c r="CQ92" s="52">
        <v>0</v>
      </c>
      <c r="CR92" s="52">
        <v>0</v>
      </c>
      <c r="CS92" s="54">
        <v>6131.208</v>
      </c>
      <c r="CT92" s="54">
        <v>6130.736</v>
      </c>
      <c r="CU92" s="54">
        <v>0</v>
      </c>
      <c r="CV92" s="49">
        <f t="shared" si="47"/>
        <v>6131.208</v>
      </c>
      <c r="CW92" s="49">
        <f t="shared" si="48"/>
        <v>6130.736</v>
      </c>
    </row>
    <row r="93" spans="2:101" s="25" customFormat="1" ht="18.75" customHeight="1">
      <c r="B93" s="19">
        <v>85</v>
      </c>
      <c r="C93" s="24" t="s">
        <v>128</v>
      </c>
      <c r="D93" s="48">
        <v>163.297</v>
      </c>
      <c r="E93" s="48">
        <v>5050.5683</v>
      </c>
      <c r="F93" s="49">
        <f t="shared" si="37"/>
        <v>14358.800000000001</v>
      </c>
      <c r="G93" s="49">
        <f t="shared" si="38"/>
        <v>14116.838000000002</v>
      </c>
      <c r="H93" s="49">
        <f t="shared" si="49"/>
        <v>98.31488703791403</v>
      </c>
      <c r="I93" s="49">
        <f t="shared" si="39"/>
        <v>-14358.800000000001</v>
      </c>
      <c r="J93" s="49">
        <f>L93-G93</f>
        <v>-14116.838000000002</v>
      </c>
      <c r="K93" s="53"/>
      <c r="L93" s="53"/>
      <c r="M93" s="49">
        <f t="shared" si="40"/>
        <v>4156.7</v>
      </c>
      <c r="N93" s="49">
        <f t="shared" si="58"/>
        <v>3914.7380000000003</v>
      </c>
      <c r="O93" s="49">
        <f t="shared" si="50"/>
        <v>94.17898813963001</v>
      </c>
      <c r="P93" s="49">
        <f t="shared" si="41"/>
        <v>1642.8000000000002</v>
      </c>
      <c r="Q93" s="49">
        <f t="shared" si="42"/>
        <v>1419.767</v>
      </c>
      <c r="R93" s="49">
        <f t="shared" si="51"/>
        <v>86.42360603847091</v>
      </c>
      <c r="S93" s="54">
        <v>364.9</v>
      </c>
      <c r="T93" s="54">
        <v>408.117</v>
      </c>
      <c r="U93" s="48">
        <f t="shared" si="52"/>
        <v>111.84351877226639</v>
      </c>
      <c r="V93" s="54">
        <v>1683.5</v>
      </c>
      <c r="W93" s="54">
        <v>1707.103</v>
      </c>
      <c r="X93" s="48">
        <f t="shared" si="53"/>
        <v>101.4020196020196</v>
      </c>
      <c r="Y93" s="54">
        <v>1277.9</v>
      </c>
      <c r="Z93" s="54">
        <v>1011.65</v>
      </c>
      <c r="AA93" s="48">
        <f t="shared" si="54"/>
        <v>79.16503638782376</v>
      </c>
      <c r="AB93" s="54">
        <v>72.5</v>
      </c>
      <c r="AC93" s="54">
        <v>72.5</v>
      </c>
      <c r="AD93" s="48">
        <f t="shared" si="55"/>
        <v>100</v>
      </c>
      <c r="AE93" s="48">
        <v>0</v>
      </c>
      <c r="AF93" s="48">
        <v>0</v>
      </c>
      <c r="AG93" s="48">
        <v>0</v>
      </c>
      <c r="AH93" s="48">
        <v>0</v>
      </c>
      <c r="AI93" s="48">
        <v>0</v>
      </c>
      <c r="AJ93" s="48">
        <v>0</v>
      </c>
      <c r="AK93" s="48"/>
      <c r="AL93" s="48"/>
      <c r="AM93" s="54">
        <v>10081.6</v>
      </c>
      <c r="AN93" s="54">
        <v>10081.6</v>
      </c>
      <c r="AO93" s="48">
        <v>10081.6</v>
      </c>
      <c r="AP93" s="54">
        <f t="shared" si="56"/>
        <v>10081.6</v>
      </c>
      <c r="AQ93" s="48">
        <v>120.5</v>
      </c>
      <c r="AR93" s="54">
        <v>120.5</v>
      </c>
      <c r="AS93" s="54">
        <v>120.5</v>
      </c>
      <c r="AT93" s="48">
        <v>0</v>
      </c>
      <c r="AU93" s="48">
        <f>AT93/100*66.7</f>
        <v>0</v>
      </c>
      <c r="AV93" s="48"/>
      <c r="AW93" s="48"/>
      <c r="AX93" s="50"/>
      <c r="AY93" s="50"/>
      <c r="AZ93" s="53"/>
      <c r="BA93" s="53"/>
      <c r="BB93" s="53"/>
      <c r="BC93" s="49">
        <f t="shared" si="43"/>
        <v>707.9</v>
      </c>
      <c r="BD93" s="49">
        <f t="shared" si="44"/>
        <v>715.368</v>
      </c>
      <c r="BE93" s="49">
        <f t="shared" si="57"/>
        <v>101.05495126430289</v>
      </c>
      <c r="BF93" s="51">
        <v>707.9</v>
      </c>
      <c r="BG93" s="54">
        <v>715.368</v>
      </c>
      <c r="BH93" s="52">
        <v>0</v>
      </c>
      <c r="BI93" s="54">
        <v>0</v>
      </c>
      <c r="BJ93" s="52">
        <v>0</v>
      </c>
      <c r="BK93" s="52">
        <v>0</v>
      </c>
      <c r="BL93" s="51">
        <v>0</v>
      </c>
      <c r="BM93" s="54">
        <v>0</v>
      </c>
      <c r="BN93" s="52">
        <v>0</v>
      </c>
      <c r="BO93" s="52">
        <v>0</v>
      </c>
      <c r="BP93" s="52">
        <v>0</v>
      </c>
      <c r="BQ93" s="54">
        <v>0</v>
      </c>
      <c r="BR93" s="54">
        <v>0</v>
      </c>
      <c r="BS93" s="54">
        <v>0</v>
      </c>
      <c r="BT93" s="54">
        <v>50</v>
      </c>
      <c r="BU93" s="54">
        <v>0</v>
      </c>
      <c r="BV93" s="54">
        <v>50</v>
      </c>
      <c r="BW93" s="54">
        <v>0</v>
      </c>
      <c r="BX93" s="51">
        <v>0</v>
      </c>
      <c r="BY93" s="54">
        <v>0</v>
      </c>
      <c r="BZ93" s="51">
        <v>0</v>
      </c>
      <c r="CA93" s="54">
        <v>0</v>
      </c>
      <c r="CB93" s="52">
        <v>0</v>
      </c>
      <c r="CC93" s="52">
        <v>0</v>
      </c>
      <c r="CD93" s="54">
        <v>0</v>
      </c>
      <c r="CE93" s="54">
        <v>0</v>
      </c>
      <c r="CF93" s="54">
        <v>0</v>
      </c>
      <c r="CG93" s="49">
        <f t="shared" si="45"/>
        <v>14358.800000000001</v>
      </c>
      <c r="CH93" s="49">
        <f t="shared" si="46"/>
        <v>14116.838000000002</v>
      </c>
      <c r="CI93" s="53">
        <v>0</v>
      </c>
      <c r="CJ93" s="53">
        <v>0</v>
      </c>
      <c r="CK93" s="54">
        <v>0</v>
      </c>
      <c r="CL93" s="54">
        <v>0</v>
      </c>
      <c r="CM93" s="52">
        <v>0</v>
      </c>
      <c r="CN93" s="52">
        <v>0</v>
      </c>
      <c r="CO93" s="52">
        <v>0</v>
      </c>
      <c r="CP93" s="52">
        <v>0</v>
      </c>
      <c r="CQ93" s="52">
        <v>0</v>
      </c>
      <c r="CR93" s="52">
        <v>0</v>
      </c>
      <c r="CS93" s="54">
        <v>0</v>
      </c>
      <c r="CT93" s="54">
        <v>0</v>
      </c>
      <c r="CU93" s="54">
        <v>0</v>
      </c>
      <c r="CV93" s="49">
        <f t="shared" si="47"/>
        <v>0</v>
      </c>
      <c r="CW93" s="49">
        <f t="shared" si="48"/>
        <v>0</v>
      </c>
    </row>
    <row r="94" spans="2:101" s="25" customFormat="1" ht="18.75" customHeight="1">
      <c r="B94" s="19">
        <v>86</v>
      </c>
      <c r="C94" s="24" t="s">
        <v>129</v>
      </c>
      <c r="D94" s="48">
        <v>476.7828</v>
      </c>
      <c r="E94" s="48">
        <v>880</v>
      </c>
      <c r="F94" s="49">
        <f t="shared" si="37"/>
        <v>58442.2</v>
      </c>
      <c r="G94" s="49">
        <f t="shared" si="38"/>
        <v>52440.587999999996</v>
      </c>
      <c r="H94" s="49">
        <f t="shared" si="49"/>
        <v>89.73068775644995</v>
      </c>
      <c r="I94" s="49">
        <f t="shared" si="39"/>
        <v>-58442.2</v>
      </c>
      <c r="J94" s="49">
        <f t="shared" si="59"/>
        <v>-52440.587999999996</v>
      </c>
      <c r="K94" s="53"/>
      <c r="L94" s="53"/>
      <c r="M94" s="49">
        <f t="shared" si="40"/>
        <v>15502</v>
      </c>
      <c r="N94" s="49">
        <f t="shared" si="58"/>
        <v>10276.231000000002</v>
      </c>
      <c r="O94" s="49">
        <f t="shared" si="50"/>
        <v>66.28971100503162</v>
      </c>
      <c r="P94" s="48">
        <f t="shared" si="41"/>
        <v>3007</v>
      </c>
      <c r="Q94" s="49">
        <f t="shared" si="42"/>
        <v>1626.22</v>
      </c>
      <c r="R94" s="49">
        <f t="shared" si="51"/>
        <v>54.081143997339545</v>
      </c>
      <c r="S94" s="54">
        <v>1707</v>
      </c>
      <c r="T94" s="54">
        <v>326.17</v>
      </c>
      <c r="U94" s="48">
        <f t="shared" si="52"/>
        <v>19.10779144698301</v>
      </c>
      <c r="V94" s="54">
        <v>7530</v>
      </c>
      <c r="W94" s="54">
        <v>4934.088</v>
      </c>
      <c r="X94" s="48">
        <f t="shared" si="53"/>
        <v>65.52573705179282</v>
      </c>
      <c r="Y94" s="54">
        <v>1300</v>
      </c>
      <c r="Z94" s="54">
        <v>1300.05</v>
      </c>
      <c r="AA94" s="48">
        <f t="shared" si="54"/>
        <v>100.00384615384614</v>
      </c>
      <c r="AB94" s="54">
        <v>915</v>
      </c>
      <c r="AC94" s="54">
        <v>915</v>
      </c>
      <c r="AD94" s="48">
        <f t="shared" si="55"/>
        <v>100</v>
      </c>
      <c r="AE94" s="48">
        <v>0</v>
      </c>
      <c r="AF94" s="48">
        <v>0</v>
      </c>
      <c r="AG94" s="48">
        <v>0</v>
      </c>
      <c r="AH94" s="48">
        <v>0</v>
      </c>
      <c r="AI94" s="48">
        <v>0</v>
      </c>
      <c r="AJ94" s="48">
        <v>0</v>
      </c>
      <c r="AK94" s="48"/>
      <c r="AL94" s="48">
        <v>0</v>
      </c>
      <c r="AM94" s="54">
        <v>39296.1</v>
      </c>
      <c r="AN94" s="54">
        <v>39940.2</v>
      </c>
      <c r="AO94" s="48">
        <v>39296.1</v>
      </c>
      <c r="AP94" s="54">
        <f t="shared" si="56"/>
        <v>39296.1</v>
      </c>
      <c r="AQ94" s="48">
        <v>644.1</v>
      </c>
      <c r="AR94" s="54">
        <v>644.1</v>
      </c>
      <c r="AS94" s="54">
        <v>0</v>
      </c>
      <c r="AT94" s="48">
        <v>0</v>
      </c>
      <c r="AU94" s="48"/>
      <c r="AV94" s="48"/>
      <c r="AW94" s="48"/>
      <c r="AX94" s="50"/>
      <c r="AY94" s="50"/>
      <c r="AZ94" s="53"/>
      <c r="BA94" s="53"/>
      <c r="BB94" s="53"/>
      <c r="BC94" s="49">
        <f t="shared" si="43"/>
        <v>2300</v>
      </c>
      <c r="BD94" s="49">
        <f t="shared" si="44"/>
        <v>1333.143</v>
      </c>
      <c r="BE94" s="49">
        <f t="shared" si="57"/>
        <v>57.962739130434784</v>
      </c>
      <c r="BF94" s="51">
        <v>2300</v>
      </c>
      <c r="BG94" s="54">
        <v>1333.143</v>
      </c>
      <c r="BH94" s="52">
        <v>0</v>
      </c>
      <c r="BI94" s="54">
        <v>0</v>
      </c>
      <c r="BJ94" s="52">
        <v>0</v>
      </c>
      <c r="BK94" s="52">
        <v>0</v>
      </c>
      <c r="BL94" s="51">
        <v>0</v>
      </c>
      <c r="BM94" s="54">
        <v>0</v>
      </c>
      <c r="BN94" s="52">
        <v>0</v>
      </c>
      <c r="BO94" s="52">
        <v>0</v>
      </c>
      <c r="BP94" s="52">
        <v>0</v>
      </c>
      <c r="BQ94" s="54">
        <v>0</v>
      </c>
      <c r="BR94" s="54">
        <v>20</v>
      </c>
      <c r="BS94" s="54">
        <v>20</v>
      </c>
      <c r="BT94" s="54">
        <v>0</v>
      </c>
      <c r="BU94" s="54">
        <v>0</v>
      </c>
      <c r="BV94" s="54">
        <v>0</v>
      </c>
      <c r="BW94" s="54">
        <v>0</v>
      </c>
      <c r="BX94" s="51">
        <v>0</v>
      </c>
      <c r="BY94" s="54">
        <v>0</v>
      </c>
      <c r="BZ94" s="51">
        <v>0</v>
      </c>
      <c r="CA94" s="54">
        <v>0</v>
      </c>
      <c r="CB94" s="52">
        <v>0</v>
      </c>
      <c r="CC94" s="52">
        <v>0</v>
      </c>
      <c r="CD94" s="54">
        <v>1730</v>
      </c>
      <c r="CE94" s="54">
        <v>1447.78</v>
      </c>
      <c r="CF94" s="54">
        <v>-754.843</v>
      </c>
      <c r="CG94" s="49">
        <f t="shared" si="45"/>
        <v>55442.2</v>
      </c>
      <c r="CH94" s="49">
        <f t="shared" si="46"/>
        <v>50216.431</v>
      </c>
      <c r="CI94" s="53">
        <v>0</v>
      </c>
      <c r="CJ94" s="53">
        <v>0</v>
      </c>
      <c r="CK94" s="54">
        <v>3000</v>
      </c>
      <c r="CL94" s="54">
        <v>2979</v>
      </c>
      <c r="CM94" s="52">
        <v>0</v>
      </c>
      <c r="CN94" s="52">
        <v>0</v>
      </c>
      <c r="CO94" s="52">
        <v>0</v>
      </c>
      <c r="CP94" s="52">
        <v>0</v>
      </c>
      <c r="CQ94" s="52">
        <v>0</v>
      </c>
      <c r="CR94" s="52">
        <v>0</v>
      </c>
      <c r="CS94" s="54">
        <v>1640</v>
      </c>
      <c r="CT94" s="54">
        <v>1640</v>
      </c>
      <c r="CU94" s="54">
        <v>-754.843</v>
      </c>
      <c r="CV94" s="49">
        <f t="shared" si="47"/>
        <v>4640</v>
      </c>
      <c r="CW94" s="49">
        <f t="shared" si="48"/>
        <v>3864.157</v>
      </c>
    </row>
    <row r="95" spans="2:101" s="25" customFormat="1" ht="18.75" customHeight="1">
      <c r="B95" s="19">
        <v>87</v>
      </c>
      <c r="C95" s="24" t="s">
        <v>130</v>
      </c>
      <c r="D95" s="48">
        <v>1.4831</v>
      </c>
      <c r="E95" s="48">
        <v>26.788</v>
      </c>
      <c r="F95" s="49">
        <f t="shared" si="37"/>
        <v>55345.1</v>
      </c>
      <c r="G95" s="49">
        <f t="shared" si="38"/>
        <v>53186.032</v>
      </c>
      <c r="H95" s="49">
        <f t="shared" si="49"/>
        <v>96.09889945089989</v>
      </c>
      <c r="I95" s="49">
        <f t="shared" si="39"/>
        <v>-55345.1</v>
      </c>
      <c r="J95" s="49">
        <f t="shared" si="59"/>
        <v>-53186.032</v>
      </c>
      <c r="K95" s="53"/>
      <c r="L95" s="53"/>
      <c r="M95" s="49">
        <f t="shared" si="40"/>
        <v>16483.6</v>
      </c>
      <c r="N95" s="49">
        <f t="shared" si="58"/>
        <v>14324.532000000001</v>
      </c>
      <c r="O95" s="49">
        <f t="shared" si="50"/>
        <v>86.90172049794948</v>
      </c>
      <c r="P95" s="48">
        <f t="shared" si="41"/>
        <v>4173.6</v>
      </c>
      <c r="Q95" s="49">
        <f t="shared" si="42"/>
        <v>3245.074</v>
      </c>
      <c r="R95" s="49">
        <f t="shared" si="51"/>
        <v>77.75239601303431</v>
      </c>
      <c r="S95" s="54">
        <v>554.1</v>
      </c>
      <c r="T95" s="54">
        <v>80.074</v>
      </c>
      <c r="U95" s="48">
        <f t="shared" si="52"/>
        <v>14.451182097094387</v>
      </c>
      <c r="V95" s="54">
        <v>10575.1</v>
      </c>
      <c r="W95" s="54">
        <v>9376.23</v>
      </c>
      <c r="X95" s="48">
        <f t="shared" si="53"/>
        <v>88.66327505177254</v>
      </c>
      <c r="Y95" s="54">
        <v>3619.5</v>
      </c>
      <c r="Z95" s="54">
        <v>3165</v>
      </c>
      <c r="AA95" s="48">
        <f t="shared" si="54"/>
        <v>87.44301699129714</v>
      </c>
      <c r="AB95" s="54">
        <v>233</v>
      </c>
      <c r="AC95" s="54">
        <v>224.1</v>
      </c>
      <c r="AD95" s="48">
        <f t="shared" si="55"/>
        <v>96.18025751072962</v>
      </c>
      <c r="AE95" s="48">
        <v>0</v>
      </c>
      <c r="AF95" s="48">
        <v>0</v>
      </c>
      <c r="AG95" s="48">
        <v>0</v>
      </c>
      <c r="AH95" s="48">
        <v>0</v>
      </c>
      <c r="AI95" s="48">
        <v>0</v>
      </c>
      <c r="AJ95" s="48">
        <v>0</v>
      </c>
      <c r="AK95" s="48"/>
      <c r="AL95" s="48">
        <v>0</v>
      </c>
      <c r="AM95" s="54">
        <v>38861.5</v>
      </c>
      <c r="AN95" s="54">
        <v>38861.5</v>
      </c>
      <c r="AO95" s="48">
        <v>38593.7</v>
      </c>
      <c r="AP95" s="54">
        <f t="shared" si="56"/>
        <v>38593.7</v>
      </c>
      <c r="AQ95" s="48">
        <v>267.8</v>
      </c>
      <c r="AR95" s="54">
        <v>0</v>
      </c>
      <c r="AS95" s="54">
        <v>0</v>
      </c>
      <c r="AT95" s="48">
        <v>0</v>
      </c>
      <c r="AU95" s="48"/>
      <c r="AV95" s="48"/>
      <c r="AW95" s="48"/>
      <c r="AX95" s="50"/>
      <c r="AY95" s="50"/>
      <c r="AZ95" s="53"/>
      <c r="BA95" s="53"/>
      <c r="BB95" s="53"/>
      <c r="BC95" s="49">
        <f t="shared" si="43"/>
        <v>501.9</v>
      </c>
      <c r="BD95" s="49">
        <f t="shared" si="44"/>
        <v>479.128</v>
      </c>
      <c r="BE95" s="49">
        <f t="shared" si="57"/>
        <v>95.46284120342698</v>
      </c>
      <c r="BF95" s="51">
        <v>393.9</v>
      </c>
      <c r="BG95" s="54">
        <v>407.128</v>
      </c>
      <c r="BH95" s="52">
        <v>0</v>
      </c>
      <c r="BI95" s="54">
        <v>0</v>
      </c>
      <c r="BJ95" s="52">
        <v>0</v>
      </c>
      <c r="BK95" s="52">
        <v>0</v>
      </c>
      <c r="BL95" s="51">
        <v>108</v>
      </c>
      <c r="BM95" s="54">
        <v>72</v>
      </c>
      <c r="BN95" s="52">
        <v>0</v>
      </c>
      <c r="BO95" s="52">
        <v>0</v>
      </c>
      <c r="BP95" s="52">
        <v>0</v>
      </c>
      <c r="BQ95" s="54">
        <v>0</v>
      </c>
      <c r="BR95" s="54">
        <v>0</v>
      </c>
      <c r="BS95" s="54">
        <v>0</v>
      </c>
      <c r="BT95" s="54">
        <v>1000</v>
      </c>
      <c r="BU95" s="54">
        <v>1000</v>
      </c>
      <c r="BV95" s="54">
        <v>1000</v>
      </c>
      <c r="BW95" s="54">
        <v>1000</v>
      </c>
      <c r="BX95" s="51">
        <v>0</v>
      </c>
      <c r="BY95" s="54">
        <v>0</v>
      </c>
      <c r="BZ95" s="51">
        <v>0</v>
      </c>
      <c r="CA95" s="54">
        <v>0</v>
      </c>
      <c r="CB95" s="52">
        <v>0</v>
      </c>
      <c r="CC95" s="52">
        <v>0</v>
      </c>
      <c r="CD95" s="54">
        <v>0</v>
      </c>
      <c r="CE95" s="54">
        <v>0</v>
      </c>
      <c r="CF95" s="54">
        <v>0</v>
      </c>
      <c r="CG95" s="49">
        <f t="shared" si="45"/>
        <v>55345.1</v>
      </c>
      <c r="CH95" s="49">
        <f t="shared" si="46"/>
        <v>53186.032</v>
      </c>
      <c r="CI95" s="53">
        <v>0</v>
      </c>
      <c r="CJ95" s="53">
        <v>0</v>
      </c>
      <c r="CK95" s="54">
        <v>0</v>
      </c>
      <c r="CL95" s="54">
        <v>0</v>
      </c>
      <c r="CM95" s="52">
        <v>0</v>
      </c>
      <c r="CN95" s="52">
        <v>0</v>
      </c>
      <c r="CO95" s="52">
        <v>0</v>
      </c>
      <c r="CP95" s="52">
        <v>0</v>
      </c>
      <c r="CQ95" s="52">
        <v>0</v>
      </c>
      <c r="CR95" s="52">
        <v>0</v>
      </c>
      <c r="CS95" s="54">
        <v>70</v>
      </c>
      <c r="CT95" s="54">
        <v>0</v>
      </c>
      <c r="CU95" s="54">
        <v>0</v>
      </c>
      <c r="CV95" s="49">
        <f t="shared" si="47"/>
        <v>70</v>
      </c>
      <c r="CW95" s="49">
        <f t="shared" si="48"/>
        <v>0</v>
      </c>
    </row>
    <row r="96" spans="2:101" s="25" customFormat="1" ht="18.75" customHeight="1">
      <c r="B96" s="19">
        <v>88</v>
      </c>
      <c r="C96" s="24" t="s">
        <v>131</v>
      </c>
      <c r="D96" s="48">
        <v>0.0002</v>
      </c>
      <c r="E96" s="48">
        <v>2.364</v>
      </c>
      <c r="F96" s="49">
        <f t="shared" si="37"/>
        <v>4933.7</v>
      </c>
      <c r="G96" s="49">
        <f t="shared" si="38"/>
        <v>4934.64</v>
      </c>
      <c r="H96" s="49">
        <f t="shared" si="49"/>
        <v>100.01905263797961</v>
      </c>
      <c r="I96" s="49">
        <f t="shared" si="39"/>
        <v>-4933.7</v>
      </c>
      <c r="J96" s="49">
        <f t="shared" si="59"/>
        <v>-4934.64</v>
      </c>
      <c r="K96" s="53"/>
      <c r="L96" s="53"/>
      <c r="M96" s="49">
        <f t="shared" si="40"/>
        <v>964</v>
      </c>
      <c r="N96" s="49">
        <f t="shared" si="58"/>
        <v>964.94</v>
      </c>
      <c r="O96" s="49">
        <f t="shared" si="50"/>
        <v>100.09751037344398</v>
      </c>
      <c r="P96" s="48">
        <f t="shared" si="41"/>
        <v>350</v>
      </c>
      <c r="Q96" s="49">
        <f t="shared" si="42"/>
        <v>349.8</v>
      </c>
      <c r="R96" s="49">
        <f t="shared" si="51"/>
        <v>99.94285714285715</v>
      </c>
      <c r="S96" s="54">
        <v>0</v>
      </c>
      <c r="T96" s="54">
        <v>0</v>
      </c>
      <c r="U96" s="48" t="e">
        <f t="shared" si="52"/>
        <v>#DIV/0!</v>
      </c>
      <c r="V96" s="54">
        <v>440</v>
      </c>
      <c r="W96" s="54">
        <v>441.3</v>
      </c>
      <c r="X96" s="48">
        <f t="shared" si="53"/>
        <v>100.29545454545455</v>
      </c>
      <c r="Y96" s="54">
        <v>350</v>
      </c>
      <c r="Z96" s="54">
        <v>349.8</v>
      </c>
      <c r="AA96" s="48">
        <f t="shared" si="54"/>
        <v>99.94285714285715</v>
      </c>
      <c r="AB96" s="54">
        <v>24</v>
      </c>
      <c r="AC96" s="54">
        <v>24</v>
      </c>
      <c r="AD96" s="48">
        <f t="shared" si="55"/>
        <v>100</v>
      </c>
      <c r="AE96" s="48">
        <v>0</v>
      </c>
      <c r="AF96" s="48">
        <v>0</v>
      </c>
      <c r="AG96" s="48">
        <v>0</v>
      </c>
      <c r="AH96" s="48">
        <v>0</v>
      </c>
      <c r="AI96" s="48">
        <v>0</v>
      </c>
      <c r="AJ96" s="48">
        <v>0</v>
      </c>
      <c r="AK96" s="48"/>
      <c r="AL96" s="48">
        <v>0</v>
      </c>
      <c r="AM96" s="54">
        <v>3500</v>
      </c>
      <c r="AN96" s="54">
        <v>3969.7</v>
      </c>
      <c r="AO96" s="48">
        <v>3500</v>
      </c>
      <c r="AP96" s="54">
        <f t="shared" si="56"/>
        <v>3500</v>
      </c>
      <c r="AQ96" s="48">
        <v>469.7</v>
      </c>
      <c r="AR96" s="54">
        <v>469.7</v>
      </c>
      <c r="AS96" s="54">
        <v>0</v>
      </c>
      <c r="AT96" s="48"/>
      <c r="AU96" s="48"/>
      <c r="AV96" s="48"/>
      <c r="AW96" s="48"/>
      <c r="AX96" s="50"/>
      <c r="AY96" s="50"/>
      <c r="AZ96" s="53"/>
      <c r="BA96" s="53"/>
      <c r="BB96" s="53"/>
      <c r="BC96" s="49">
        <f t="shared" si="43"/>
        <v>150</v>
      </c>
      <c r="BD96" s="49">
        <f t="shared" si="44"/>
        <v>149.84</v>
      </c>
      <c r="BE96" s="49">
        <f t="shared" si="57"/>
        <v>99.89333333333333</v>
      </c>
      <c r="BF96" s="51">
        <v>150</v>
      </c>
      <c r="BG96" s="54">
        <v>149.84</v>
      </c>
      <c r="BH96" s="52">
        <v>0</v>
      </c>
      <c r="BI96" s="54">
        <v>0</v>
      </c>
      <c r="BJ96" s="52">
        <v>0</v>
      </c>
      <c r="BK96" s="52">
        <v>0</v>
      </c>
      <c r="BL96" s="51">
        <v>0</v>
      </c>
      <c r="BM96" s="54">
        <v>0</v>
      </c>
      <c r="BN96" s="52">
        <v>0</v>
      </c>
      <c r="BO96" s="52">
        <v>0</v>
      </c>
      <c r="BP96" s="52">
        <v>0</v>
      </c>
      <c r="BQ96" s="54">
        <v>0</v>
      </c>
      <c r="BR96" s="54">
        <v>0</v>
      </c>
      <c r="BS96" s="54">
        <v>0</v>
      </c>
      <c r="BT96" s="54">
        <v>0</v>
      </c>
      <c r="BU96" s="54">
        <v>0</v>
      </c>
      <c r="BV96" s="54">
        <v>0</v>
      </c>
      <c r="BW96" s="54">
        <v>0</v>
      </c>
      <c r="BX96" s="51">
        <v>0</v>
      </c>
      <c r="BY96" s="54">
        <v>0</v>
      </c>
      <c r="BZ96" s="51">
        <v>0</v>
      </c>
      <c r="CA96" s="54">
        <v>0</v>
      </c>
      <c r="CB96" s="52">
        <v>0</v>
      </c>
      <c r="CC96" s="52">
        <v>0</v>
      </c>
      <c r="CD96" s="54">
        <v>0</v>
      </c>
      <c r="CE96" s="54">
        <v>0</v>
      </c>
      <c r="CF96" s="54">
        <v>0</v>
      </c>
      <c r="CG96" s="49">
        <f t="shared" si="45"/>
        <v>4933.7</v>
      </c>
      <c r="CH96" s="49">
        <f t="shared" si="46"/>
        <v>4934.64</v>
      </c>
      <c r="CI96" s="53">
        <v>0</v>
      </c>
      <c r="CJ96" s="53">
        <v>0</v>
      </c>
      <c r="CK96" s="54">
        <v>0</v>
      </c>
      <c r="CL96" s="54">
        <v>0</v>
      </c>
      <c r="CM96" s="52">
        <v>0</v>
      </c>
      <c r="CN96" s="52">
        <v>0</v>
      </c>
      <c r="CO96" s="52">
        <v>0</v>
      </c>
      <c r="CP96" s="52">
        <v>0</v>
      </c>
      <c r="CQ96" s="52">
        <v>0</v>
      </c>
      <c r="CR96" s="52">
        <v>0</v>
      </c>
      <c r="CS96" s="54">
        <v>0</v>
      </c>
      <c r="CT96" s="54">
        <v>0</v>
      </c>
      <c r="CU96" s="54">
        <v>0</v>
      </c>
      <c r="CV96" s="49">
        <f t="shared" si="47"/>
        <v>0</v>
      </c>
      <c r="CW96" s="49">
        <f t="shared" si="48"/>
        <v>0</v>
      </c>
    </row>
    <row r="97" spans="2:101" s="25" customFormat="1" ht="18.75" customHeight="1">
      <c r="B97" s="19">
        <v>89</v>
      </c>
      <c r="C97" s="24" t="s">
        <v>132</v>
      </c>
      <c r="D97" s="48">
        <v>115.182</v>
      </c>
      <c r="E97" s="48">
        <v>817.523</v>
      </c>
      <c r="F97" s="49">
        <f t="shared" si="37"/>
        <v>13368.7</v>
      </c>
      <c r="G97" s="49">
        <f t="shared" si="38"/>
        <v>13938.413</v>
      </c>
      <c r="H97" s="49">
        <f t="shared" si="49"/>
        <v>104.26154375518936</v>
      </c>
      <c r="I97" s="49">
        <f t="shared" si="39"/>
        <v>-13368.7</v>
      </c>
      <c r="J97" s="49">
        <f t="shared" si="59"/>
        <v>-13938.413</v>
      </c>
      <c r="K97" s="53"/>
      <c r="L97" s="53"/>
      <c r="M97" s="49">
        <f t="shared" si="40"/>
        <v>2312</v>
      </c>
      <c r="N97" s="49">
        <f t="shared" si="58"/>
        <v>2881.7129999999997</v>
      </c>
      <c r="O97" s="49">
        <f t="shared" si="50"/>
        <v>124.64156574394462</v>
      </c>
      <c r="P97" s="48">
        <f t="shared" si="41"/>
        <v>670</v>
      </c>
      <c r="Q97" s="49">
        <f t="shared" si="42"/>
        <v>1226.422</v>
      </c>
      <c r="R97" s="49">
        <f t="shared" si="51"/>
        <v>183.04805970149255</v>
      </c>
      <c r="S97" s="54">
        <v>20</v>
      </c>
      <c r="T97" s="54">
        <v>0</v>
      </c>
      <c r="U97" s="48">
        <f t="shared" si="52"/>
        <v>0</v>
      </c>
      <c r="V97" s="54">
        <v>1300</v>
      </c>
      <c r="W97" s="54">
        <v>1300.041</v>
      </c>
      <c r="X97" s="48">
        <f t="shared" si="53"/>
        <v>100.00315384615384</v>
      </c>
      <c r="Y97" s="54">
        <v>650</v>
      </c>
      <c r="Z97" s="54">
        <v>1226.422</v>
      </c>
      <c r="AA97" s="48">
        <f t="shared" si="54"/>
        <v>188.6803076923077</v>
      </c>
      <c r="AB97" s="54">
        <v>20</v>
      </c>
      <c r="AC97" s="54">
        <v>20</v>
      </c>
      <c r="AD97" s="48">
        <f t="shared" si="55"/>
        <v>100</v>
      </c>
      <c r="AE97" s="48">
        <v>0</v>
      </c>
      <c r="AF97" s="48">
        <v>0</v>
      </c>
      <c r="AG97" s="48">
        <v>0</v>
      </c>
      <c r="AH97" s="48">
        <v>0</v>
      </c>
      <c r="AI97" s="48">
        <v>0</v>
      </c>
      <c r="AJ97" s="48">
        <v>0</v>
      </c>
      <c r="AK97" s="48"/>
      <c r="AL97" s="48">
        <v>0</v>
      </c>
      <c r="AM97" s="54">
        <v>11056.7</v>
      </c>
      <c r="AN97" s="54">
        <v>11056.7</v>
      </c>
      <c r="AO97" s="48">
        <v>11056.7</v>
      </c>
      <c r="AP97" s="54">
        <f t="shared" si="56"/>
        <v>11056.7</v>
      </c>
      <c r="AQ97" s="48"/>
      <c r="AR97" s="54">
        <v>0</v>
      </c>
      <c r="AS97" s="54">
        <v>0</v>
      </c>
      <c r="AT97" s="48">
        <v>0</v>
      </c>
      <c r="AU97" s="48"/>
      <c r="AV97" s="48"/>
      <c r="AW97" s="48"/>
      <c r="AX97" s="50"/>
      <c r="AY97" s="50"/>
      <c r="AZ97" s="53"/>
      <c r="BA97" s="53"/>
      <c r="BB97" s="53"/>
      <c r="BC97" s="49">
        <f t="shared" si="43"/>
        <v>322</v>
      </c>
      <c r="BD97" s="49">
        <f t="shared" si="44"/>
        <v>323.25</v>
      </c>
      <c r="BE97" s="49">
        <f t="shared" si="57"/>
        <v>100.38819875776397</v>
      </c>
      <c r="BF97" s="51">
        <v>250</v>
      </c>
      <c r="BG97" s="54">
        <v>251.25</v>
      </c>
      <c r="BH97" s="52">
        <v>0</v>
      </c>
      <c r="BI97" s="54">
        <v>0</v>
      </c>
      <c r="BJ97" s="52">
        <v>0</v>
      </c>
      <c r="BK97" s="52">
        <v>0</v>
      </c>
      <c r="BL97" s="51">
        <v>72</v>
      </c>
      <c r="BM97" s="54">
        <v>72</v>
      </c>
      <c r="BN97" s="52">
        <v>0</v>
      </c>
      <c r="BO97" s="52">
        <v>0</v>
      </c>
      <c r="BP97" s="52">
        <v>0</v>
      </c>
      <c r="BQ97" s="54">
        <v>0</v>
      </c>
      <c r="BR97" s="54">
        <v>0</v>
      </c>
      <c r="BS97" s="54">
        <v>0</v>
      </c>
      <c r="BT97" s="54">
        <v>0</v>
      </c>
      <c r="BU97" s="54">
        <v>12</v>
      </c>
      <c r="BV97" s="54">
        <v>0</v>
      </c>
      <c r="BW97" s="54">
        <v>0</v>
      </c>
      <c r="BX97" s="51">
        <v>0</v>
      </c>
      <c r="BY97" s="54">
        <v>0</v>
      </c>
      <c r="BZ97" s="51">
        <v>0</v>
      </c>
      <c r="CA97" s="54">
        <v>0</v>
      </c>
      <c r="CB97" s="52">
        <v>0</v>
      </c>
      <c r="CC97" s="52">
        <v>0</v>
      </c>
      <c r="CD97" s="54">
        <v>0</v>
      </c>
      <c r="CE97" s="54">
        <v>0</v>
      </c>
      <c r="CF97" s="54">
        <v>0</v>
      </c>
      <c r="CG97" s="49">
        <f t="shared" si="45"/>
        <v>13368.7</v>
      </c>
      <c r="CH97" s="49">
        <f t="shared" si="46"/>
        <v>13938.413</v>
      </c>
      <c r="CI97" s="53">
        <v>0</v>
      </c>
      <c r="CJ97" s="53">
        <v>0</v>
      </c>
      <c r="CK97" s="54">
        <v>0</v>
      </c>
      <c r="CL97" s="54">
        <v>0</v>
      </c>
      <c r="CM97" s="52">
        <v>0</v>
      </c>
      <c r="CN97" s="52">
        <v>0</v>
      </c>
      <c r="CO97" s="52">
        <v>0</v>
      </c>
      <c r="CP97" s="52">
        <v>0</v>
      </c>
      <c r="CQ97" s="52">
        <v>0</v>
      </c>
      <c r="CR97" s="52">
        <v>0</v>
      </c>
      <c r="CS97" s="54">
        <v>0</v>
      </c>
      <c r="CT97" s="54">
        <v>0</v>
      </c>
      <c r="CU97" s="54">
        <v>0</v>
      </c>
      <c r="CV97" s="49">
        <f t="shared" si="47"/>
        <v>0</v>
      </c>
      <c r="CW97" s="49">
        <f t="shared" si="48"/>
        <v>0</v>
      </c>
    </row>
    <row r="98" spans="2:101" s="25" customFormat="1" ht="18.75" customHeight="1">
      <c r="B98" s="19">
        <v>90</v>
      </c>
      <c r="C98" s="24" t="s">
        <v>141</v>
      </c>
      <c r="D98" s="48">
        <v>2.9943</v>
      </c>
      <c r="E98" s="48">
        <v>0.611</v>
      </c>
      <c r="F98" s="49">
        <f t="shared" si="37"/>
        <v>15157.5</v>
      </c>
      <c r="G98" s="49">
        <f t="shared" si="38"/>
        <v>14829.349</v>
      </c>
      <c r="H98" s="49">
        <f t="shared" si="49"/>
        <v>97.83505855187201</v>
      </c>
      <c r="I98" s="49">
        <f t="shared" si="39"/>
        <v>-15157.5</v>
      </c>
      <c r="J98" s="49">
        <f t="shared" si="59"/>
        <v>-14829.349</v>
      </c>
      <c r="K98" s="53"/>
      <c r="L98" s="53"/>
      <c r="M98" s="49">
        <f t="shared" si="40"/>
        <v>3614.4</v>
      </c>
      <c r="N98" s="49">
        <f t="shared" si="58"/>
        <v>3155.6490000000003</v>
      </c>
      <c r="O98" s="49">
        <f t="shared" si="50"/>
        <v>87.30768592297477</v>
      </c>
      <c r="P98" s="48">
        <f t="shared" si="41"/>
        <v>2000</v>
      </c>
      <c r="Q98" s="49">
        <f t="shared" si="42"/>
        <v>1728.3829999999998</v>
      </c>
      <c r="R98" s="49">
        <f t="shared" si="51"/>
        <v>86.41914999999999</v>
      </c>
      <c r="S98" s="54">
        <v>1450</v>
      </c>
      <c r="T98" s="54">
        <v>1173.447</v>
      </c>
      <c r="U98" s="48">
        <f t="shared" si="52"/>
        <v>80.92737931034482</v>
      </c>
      <c r="V98" s="54">
        <v>750</v>
      </c>
      <c r="W98" s="54">
        <v>750.966</v>
      </c>
      <c r="X98" s="48">
        <f t="shared" si="53"/>
        <v>100.1288</v>
      </c>
      <c r="Y98" s="54">
        <v>550</v>
      </c>
      <c r="Z98" s="54">
        <v>554.936</v>
      </c>
      <c r="AA98" s="48">
        <f t="shared" si="54"/>
        <v>100.89745454545455</v>
      </c>
      <c r="AB98" s="54">
        <v>22.4</v>
      </c>
      <c r="AC98" s="54">
        <v>22.4</v>
      </c>
      <c r="AD98" s="48">
        <f t="shared" si="55"/>
        <v>100</v>
      </c>
      <c r="AE98" s="48">
        <v>0</v>
      </c>
      <c r="AF98" s="48">
        <v>0</v>
      </c>
      <c r="AG98" s="48">
        <v>0</v>
      </c>
      <c r="AH98" s="48">
        <v>0</v>
      </c>
      <c r="AI98" s="48">
        <v>0</v>
      </c>
      <c r="AJ98" s="48">
        <v>0</v>
      </c>
      <c r="AK98" s="48"/>
      <c r="AL98" s="48">
        <v>0</v>
      </c>
      <c r="AM98" s="54">
        <v>11543.1</v>
      </c>
      <c r="AN98" s="54">
        <v>11673.7</v>
      </c>
      <c r="AO98" s="48">
        <v>11543.5</v>
      </c>
      <c r="AP98" s="54">
        <f t="shared" si="56"/>
        <v>11543.5</v>
      </c>
      <c r="AQ98" s="48">
        <v>130.2</v>
      </c>
      <c r="AR98" s="54">
        <v>0</v>
      </c>
      <c r="AS98" s="54">
        <v>0</v>
      </c>
      <c r="AT98" s="48">
        <v>0</v>
      </c>
      <c r="AU98" s="48"/>
      <c r="AV98" s="48"/>
      <c r="AW98" s="48"/>
      <c r="AX98" s="50"/>
      <c r="AY98" s="50"/>
      <c r="AZ98" s="53"/>
      <c r="BA98" s="53"/>
      <c r="BB98" s="53"/>
      <c r="BC98" s="49">
        <f t="shared" si="43"/>
        <v>230</v>
      </c>
      <c r="BD98" s="49">
        <f t="shared" si="44"/>
        <v>232.4</v>
      </c>
      <c r="BE98" s="49">
        <f t="shared" si="57"/>
        <v>101.04347826086956</v>
      </c>
      <c r="BF98" s="51">
        <v>230</v>
      </c>
      <c r="BG98" s="54">
        <v>232.4</v>
      </c>
      <c r="BH98" s="52">
        <v>0</v>
      </c>
      <c r="BI98" s="54">
        <v>0</v>
      </c>
      <c r="BJ98" s="52">
        <v>0</v>
      </c>
      <c r="BK98" s="52">
        <v>0</v>
      </c>
      <c r="BL98" s="51">
        <v>0</v>
      </c>
      <c r="BM98" s="54">
        <v>0</v>
      </c>
      <c r="BN98" s="52">
        <v>0</v>
      </c>
      <c r="BO98" s="52">
        <v>0</v>
      </c>
      <c r="BP98" s="52">
        <v>0</v>
      </c>
      <c r="BQ98" s="54">
        <v>0</v>
      </c>
      <c r="BR98" s="54">
        <v>0</v>
      </c>
      <c r="BS98" s="54">
        <v>0</v>
      </c>
      <c r="BT98" s="54">
        <v>600</v>
      </c>
      <c r="BU98" s="54">
        <v>409.5</v>
      </c>
      <c r="BV98" s="54">
        <v>600</v>
      </c>
      <c r="BW98" s="54">
        <v>409.5</v>
      </c>
      <c r="BX98" s="51">
        <v>0</v>
      </c>
      <c r="BY98" s="54">
        <v>0</v>
      </c>
      <c r="BZ98" s="51">
        <v>0</v>
      </c>
      <c r="CA98" s="54">
        <v>0</v>
      </c>
      <c r="CB98" s="52">
        <v>0</v>
      </c>
      <c r="CC98" s="52">
        <v>0</v>
      </c>
      <c r="CD98" s="54">
        <v>12</v>
      </c>
      <c r="CE98" s="54">
        <v>12</v>
      </c>
      <c r="CF98" s="54">
        <v>0</v>
      </c>
      <c r="CG98" s="49">
        <f t="shared" si="45"/>
        <v>15157.5</v>
      </c>
      <c r="CH98" s="49">
        <f t="shared" si="46"/>
        <v>14829.349</v>
      </c>
      <c r="CI98" s="53">
        <v>0</v>
      </c>
      <c r="CJ98" s="53">
        <v>0</v>
      </c>
      <c r="CK98" s="54">
        <v>0</v>
      </c>
      <c r="CL98" s="54">
        <v>0</v>
      </c>
      <c r="CM98" s="52">
        <v>0</v>
      </c>
      <c r="CN98" s="52">
        <v>0</v>
      </c>
      <c r="CO98" s="52">
        <v>0</v>
      </c>
      <c r="CP98" s="52">
        <v>0</v>
      </c>
      <c r="CQ98" s="52">
        <v>0</v>
      </c>
      <c r="CR98" s="52">
        <v>0</v>
      </c>
      <c r="CS98" s="54">
        <v>0</v>
      </c>
      <c r="CT98" s="54">
        <v>0</v>
      </c>
      <c r="CU98" s="54">
        <v>0</v>
      </c>
      <c r="CV98" s="49">
        <f t="shared" si="47"/>
        <v>0</v>
      </c>
      <c r="CW98" s="49">
        <f t="shared" si="48"/>
        <v>0</v>
      </c>
    </row>
    <row r="99" spans="2:101" s="25" customFormat="1" ht="18.75" customHeight="1">
      <c r="B99" s="19">
        <v>91</v>
      </c>
      <c r="C99" s="24" t="s">
        <v>133</v>
      </c>
      <c r="D99" s="48">
        <v>13.8451</v>
      </c>
      <c r="E99" s="48">
        <v>4676.735</v>
      </c>
      <c r="F99" s="49">
        <f t="shared" si="37"/>
        <v>101578.79999999999</v>
      </c>
      <c r="G99" s="49">
        <f t="shared" si="38"/>
        <v>104083.45120000001</v>
      </c>
      <c r="H99" s="49">
        <f t="shared" si="49"/>
        <v>102.46572237514128</v>
      </c>
      <c r="I99" s="49">
        <f t="shared" si="39"/>
        <v>-101578.79999999999</v>
      </c>
      <c r="J99" s="49">
        <f t="shared" si="59"/>
        <v>-104083.45120000001</v>
      </c>
      <c r="K99" s="53"/>
      <c r="L99" s="53"/>
      <c r="M99" s="49">
        <f t="shared" si="40"/>
        <v>34339.5</v>
      </c>
      <c r="N99" s="49">
        <f t="shared" si="58"/>
        <v>36844.1512</v>
      </c>
      <c r="O99" s="49">
        <f t="shared" si="50"/>
        <v>107.2937905327684</v>
      </c>
      <c r="P99" s="48">
        <f t="shared" si="41"/>
        <v>12019.6</v>
      </c>
      <c r="Q99" s="49">
        <f t="shared" si="42"/>
        <v>14519.8288</v>
      </c>
      <c r="R99" s="49">
        <f t="shared" si="51"/>
        <v>120.80126460115143</v>
      </c>
      <c r="S99" s="54">
        <v>1009.6</v>
      </c>
      <c r="T99" s="54">
        <v>1143.862</v>
      </c>
      <c r="U99" s="48">
        <f t="shared" si="52"/>
        <v>113.29853407290015</v>
      </c>
      <c r="V99" s="54">
        <v>20393.4</v>
      </c>
      <c r="W99" s="54">
        <v>20428.8224</v>
      </c>
      <c r="X99" s="48">
        <f t="shared" si="53"/>
        <v>100.17369541126051</v>
      </c>
      <c r="Y99" s="54">
        <v>11010</v>
      </c>
      <c r="Z99" s="54">
        <v>13375.9668</v>
      </c>
      <c r="AA99" s="48">
        <f t="shared" si="54"/>
        <v>121.48925340599455</v>
      </c>
      <c r="AB99" s="54">
        <v>524</v>
      </c>
      <c r="AC99" s="54">
        <v>524.4</v>
      </c>
      <c r="AD99" s="48">
        <f t="shared" si="55"/>
        <v>100.0763358778626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/>
      <c r="AL99" s="48">
        <v>0</v>
      </c>
      <c r="AM99" s="54">
        <v>65105.4</v>
      </c>
      <c r="AN99" s="54">
        <v>65105.4</v>
      </c>
      <c r="AO99" s="48">
        <v>57890.1</v>
      </c>
      <c r="AP99" s="54">
        <f t="shared" si="56"/>
        <v>57890.1</v>
      </c>
      <c r="AQ99" s="48">
        <v>7215.3</v>
      </c>
      <c r="AR99" s="54">
        <v>2133.9</v>
      </c>
      <c r="AS99" s="54">
        <v>2133.9</v>
      </c>
      <c r="AT99" s="48">
        <v>2133.9</v>
      </c>
      <c r="AU99" s="48"/>
      <c r="AV99" s="48"/>
      <c r="AW99" s="48"/>
      <c r="AX99" s="50"/>
      <c r="AY99" s="50"/>
      <c r="AZ99" s="53"/>
      <c r="BA99" s="53"/>
      <c r="BB99" s="53"/>
      <c r="BC99" s="49">
        <f t="shared" si="43"/>
        <v>1402.5</v>
      </c>
      <c r="BD99" s="49">
        <f t="shared" si="44"/>
        <v>1371.1</v>
      </c>
      <c r="BE99" s="49">
        <f t="shared" si="57"/>
        <v>97.76114081996434</v>
      </c>
      <c r="BF99" s="51">
        <v>1402.5</v>
      </c>
      <c r="BG99" s="54">
        <v>1371.1</v>
      </c>
      <c r="BH99" s="52">
        <v>0</v>
      </c>
      <c r="BI99" s="54">
        <v>0</v>
      </c>
      <c r="BJ99" s="52">
        <v>0</v>
      </c>
      <c r="BK99" s="52">
        <v>0</v>
      </c>
      <c r="BL99" s="51">
        <v>0</v>
      </c>
      <c r="BM99" s="54">
        <v>0</v>
      </c>
      <c r="BN99" s="52">
        <v>0</v>
      </c>
      <c r="BO99" s="52">
        <v>0</v>
      </c>
      <c r="BP99" s="52">
        <v>0</v>
      </c>
      <c r="BQ99" s="54">
        <v>0</v>
      </c>
      <c r="BR99" s="54">
        <v>0</v>
      </c>
      <c r="BS99" s="54">
        <v>0</v>
      </c>
      <c r="BT99" s="54">
        <v>0</v>
      </c>
      <c r="BU99" s="54">
        <v>0</v>
      </c>
      <c r="BV99" s="54">
        <v>0</v>
      </c>
      <c r="BW99" s="54">
        <v>0</v>
      </c>
      <c r="BX99" s="51">
        <v>0</v>
      </c>
      <c r="BY99" s="54">
        <v>0</v>
      </c>
      <c r="BZ99" s="51">
        <v>0</v>
      </c>
      <c r="CA99" s="54">
        <v>0</v>
      </c>
      <c r="CB99" s="52">
        <v>0</v>
      </c>
      <c r="CC99" s="52">
        <v>0</v>
      </c>
      <c r="CD99" s="54">
        <v>0</v>
      </c>
      <c r="CE99" s="54">
        <v>0</v>
      </c>
      <c r="CF99" s="54">
        <v>0</v>
      </c>
      <c r="CG99" s="49">
        <f t="shared" si="45"/>
        <v>101578.79999999999</v>
      </c>
      <c r="CH99" s="49">
        <f t="shared" si="46"/>
        <v>104083.45120000001</v>
      </c>
      <c r="CI99" s="53">
        <v>0</v>
      </c>
      <c r="CJ99" s="53">
        <v>0</v>
      </c>
      <c r="CK99" s="54">
        <v>0</v>
      </c>
      <c r="CL99" s="54">
        <v>0</v>
      </c>
      <c r="CM99" s="52">
        <v>0</v>
      </c>
      <c r="CN99" s="52">
        <v>0</v>
      </c>
      <c r="CO99" s="52">
        <v>0</v>
      </c>
      <c r="CP99" s="52">
        <v>0</v>
      </c>
      <c r="CQ99" s="52">
        <v>0</v>
      </c>
      <c r="CR99" s="52">
        <v>0</v>
      </c>
      <c r="CS99" s="54">
        <v>2650</v>
      </c>
      <c r="CT99" s="54">
        <v>0</v>
      </c>
      <c r="CU99" s="54">
        <v>0</v>
      </c>
      <c r="CV99" s="49">
        <f t="shared" si="47"/>
        <v>2650</v>
      </c>
      <c r="CW99" s="49">
        <f t="shared" si="48"/>
        <v>0</v>
      </c>
    </row>
    <row r="100" spans="2:101" s="25" customFormat="1" ht="18.75" customHeight="1">
      <c r="B100" s="19">
        <v>92</v>
      </c>
      <c r="C100" s="24" t="s">
        <v>134</v>
      </c>
      <c r="D100" s="48">
        <v>4507.4152</v>
      </c>
      <c r="E100" s="48">
        <v>15048.0144</v>
      </c>
      <c r="F100" s="49">
        <f t="shared" si="37"/>
        <v>44773</v>
      </c>
      <c r="G100" s="49">
        <f t="shared" si="38"/>
        <v>45689.781</v>
      </c>
      <c r="H100" s="49">
        <f t="shared" si="49"/>
        <v>102.04762021754183</v>
      </c>
      <c r="I100" s="49">
        <f t="shared" si="39"/>
        <v>-44773</v>
      </c>
      <c r="J100" s="49">
        <f t="shared" si="59"/>
        <v>-45689.781</v>
      </c>
      <c r="K100" s="53"/>
      <c r="L100" s="53"/>
      <c r="M100" s="49">
        <f t="shared" si="40"/>
        <v>9158.5</v>
      </c>
      <c r="N100" s="49">
        <f t="shared" si="58"/>
        <v>10075.280999999999</v>
      </c>
      <c r="O100" s="49">
        <f t="shared" si="50"/>
        <v>110.01016542010153</v>
      </c>
      <c r="P100" s="48">
        <f t="shared" si="41"/>
        <v>850</v>
      </c>
      <c r="Q100" s="49">
        <f t="shared" si="42"/>
        <v>1105.0810000000001</v>
      </c>
      <c r="R100" s="49">
        <f t="shared" si="51"/>
        <v>130.0095294117647</v>
      </c>
      <c r="S100" s="54">
        <v>50</v>
      </c>
      <c r="T100" s="54">
        <v>50.556</v>
      </c>
      <c r="U100" s="48">
        <f t="shared" si="52"/>
        <v>101.112</v>
      </c>
      <c r="V100" s="54">
        <v>6312.5</v>
      </c>
      <c r="W100" s="54">
        <v>6512.337</v>
      </c>
      <c r="X100" s="48">
        <f t="shared" si="53"/>
        <v>103.16573465346535</v>
      </c>
      <c r="Y100" s="54">
        <v>800</v>
      </c>
      <c r="Z100" s="54">
        <v>1054.525</v>
      </c>
      <c r="AA100" s="48">
        <f t="shared" si="54"/>
        <v>131.815625</v>
      </c>
      <c r="AB100" s="54">
        <v>120</v>
      </c>
      <c r="AC100" s="54">
        <v>215</v>
      </c>
      <c r="AD100" s="48">
        <f t="shared" si="55"/>
        <v>179.16666666666669</v>
      </c>
      <c r="AE100" s="48">
        <v>0</v>
      </c>
      <c r="AF100" s="48">
        <v>0</v>
      </c>
      <c r="AG100" s="48">
        <v>0</v>
      </c>
      <c r="AH100" s="48">
        <v>0</v>
      </c>
      <c r="AI100" s="48">
        <v>0</v>
      </c>
      <c r="AJ100" s="48">
        <v>0</v>
      </c>
      <c r="AK100" s="48"/>
      <c r="AL100" s="48">
        <v>0</v>
      </c>
      <c r="AM100" s="54">
        <v>35614.5</v>
      </c>
      <c r="AN100" s="54">
        <v>35614.5</v>
      </c>
      <c r="AO100" s="48">
        <v>35614.5</v>
      </c>
      <c r="AP100" s="54">
        <f t="shared" si="56"/>
        <v>35614.5</v>
      </c>
      <c r="AQ100" s="48"/>
      <c r="AR100" s="54">
        <v>0</v>
      </c>
      <c r="AS100" s="54">
        <v>0</v>
      </c>
      <c r="AT100" s="48">
        <v>0</v>
      </c>
      <c r="AU100" s="48"/>
      <c r="AV100" s="48"/>
      <c r="AW100" s="48"/>
      <c r="AX100" s="50"/>
      <c r="AY100" s="50"/>
      <c r="AZ100" s="53"/>
      <c r="BA100" s="53"/>
      <c r="BB100" s="53"/>
      <c r="BC100" s="49">
        <f t="shared" si="43"/>
        <v>1740</v>
      </c>
      <c r="BD100" s="49">
        <f t="shared" si="44"/>
        <v>2098.8630000000003</v>
      </c>
      <c r="BE100" s="49">
        <f t="shared" si="57"/>
        <v>120.6243103448276</v>
      </c>
      <c r="BF100" s="51">
        <v>1700</v>
      </c>
      <c r="BG100" s="54">
        <v>2058.063</v>
      </c>
      <c r="BH100" s="52">
        <v>0</v>
      </c>
      <c r="BI100" s="54">
        <v>0</v>
      </c>
      <c r="BJ100" s="52">
        <v>0</v>
      </c>
      <c r="BK100" s="52">
        <v>0</v>
      </c>
      <c r="BL100" s="51">
        <v>40</v>
      </c>
      <c r="BM100" s="54">
        <v>40.8</v>
      </c>
      <c r="BN100" s="52">
        <v>0</v>
      </c>
      <c r="BO100" s="52">
        <v>0</v>
      </c>
      <c r="BP100" s="52">
        <v>0</v>
      </c>
      <c r="BQ100" s="54">
        <v>0</v>
      </c>
      <c r="BR100" s="54">
        <v>0</v>
      </c>
      <c r="BS100" s="54">
        <v>0</v>
      </c>
      <c r="BT100" s="54">
        <v>136</v>
      </c>
      <c r="BU100" s="54">
        <v>144</v>
      </c>
      <c r="BV100" s="54">
        <v>0</v>
      </c>
      <c r="BW100" s="54">
        <v>0</v>
      </c>
      <c r="BX100" s="51">
        <v>0</v>
      </c>
      <c r="BY100" s="54">
        <v>0</v>
      </c>
      <c r="BZ100" s="51">
        <v>0</v>
      </c>
      <c r="CA100" s="54">
        <v>0</v>
      </c>
      <c r="CB100" s="52">
        <v>0</v>
      </c>
      <c r="CC100" s="52">
        <v>0</v>
      </c>
      <c r="CD100" s="54">
        <v>0</v>
      </c>
      <c r="CE100" s="54">
        <v>0</v>
      </c>
      <c r="CF100" s="54">
        <v>0</v>
      </c>
      <c r="CG100" s="49">
        <f t="shared" si="45"/>
        <v>44773</v>
      </c>
      <c r="CH100" s="49">
        <f t="shared" si="46"/>
        <v>45689.781</v>
      </c>
      <c r="CI100" s="53">
        <v>0</v>
      </c>
      <c r="CJ100" s="53">
        <v>0</v>
      </c>
      <c r="CK100" s="54">
        <v>0</v>
      </c>
      <c r="CL100" s="54">
        <v>0</v>
      </c>
      <c r="CM100" s="52">
        <v>0</v>
      </c>
      <c r="CN100" s="52">
        <v>0</v>
      </c>
      <c r="CO100" s="52">
        <v>0</v>
      </c>
      <c r="CP100" s="52">
        <v>0</v>
      </c>
      <c r="CQ100" s="52">
        <v>0</v>
      </c>
      <c r="CR100" s="52">
        <v>0</v>
      </c>
      <c r="CS100" s="54">
        <v>0</v>
      </c>
      <c r="CT100" s="54">
        <v>0</v>
      </c>
      <c r="CU100" s="54">
        <v>0</v>
      </c>
      <c r="CV100" s="49">
        <f t="shared" si="47"/>
        <v>0</v>
      </c>
      <c r="CW100" s="49">
        <f t="shared" si="48"/>
        <v>0</v>
      </c>
    </row>
    <row r="101" spans="2:101" s="25" customFormat="1" ht="18.75" customHeight="1">
      <c r="B101" s="19">
        <v>93</v>
      </c>
      <c r="C101" s="24" t="s">
        <v>135</v>
      </c>
      <c r="D101" s="48">
        <v>317.946</v>
      </c>
      <c r="E101" s="48">
        <v>3805.9086</v>
      </c>
      <c r="F101" s="49">
        <f t="shared" si="37"/>
        <v>83564.375</v>
      </c>
      <c r="G101" s="49">
        <f t="shared" si="38"/>
        <v>83591.87170000002</v>
      </c>
      <c r="H101" s="49">
        <f t="shared" si="49"/>
        <v>100.03290481141039</v>
      </c>
      <c r="I101" s="49">
        <f t="shared" si="39"/>
        <v>-83564.375</v>
      </c>
      <c r="J101" s="49">
        <f t="shared" si="59"/>
        <v>-83591.87170000002</v>
      </c>
      <c r="K101" s="53"/>
      <c r="L101" s="53"/>
      <c r="M101" s="49">
        <f t="shared" si="40"/>
        <v>24397.675</v>
      </c>
      <c r="N101" s="49">
        <f t="shared" si="58"/>
        <v>24422.9717</v>
      </c>
      <c r="O101" s="49">
        <f t="shared" si="50"/>
        <v>100.10368487980924</v>
      </c>
      <c r="P101" s="48">
        <f t="shared" si="41"/>
        <v>7875</v>
      </c>
      <c r="Q101" s="49">
        <f t="shared" si="42"/>
        <v>7886.857</v>
      </c>
      <c r="R101" s="49">
        <f t="shared" si="51"/>
        <v>100.15056507936508</v>
      </c>
      <c r="S101" s="54">
        <v>300</v>
      </c>
      <c r="T101" s="54">
        <v>300.769</v>
      </c>
      <c r="U101" s="48">
        <f t="shared" si="52"/>
        <v>100.25633333333333</v>
      </c>
      <c r="V101" s="54">
        <v>11592.675</v>
      </c>
      <c r="W101" s="54">
        <v>11595.7297</v>
      </c>
      <c r="X101" s="48">
        <f t="shared" si="53"/>
        <v>100.0263502599702</v>
      </c>
      <c r="Y101" s="54">
        <v>7575</v>
      </c>
      <c r="Z101" s="54">
        <v>7586.088</v>
      </c>
      <c r="AA101" s="48">
        <f t="shared" si="54"/>
        <v>100.14637623762377</v>
      </c>
      <c r="AB101" s="54">
        <v>670</v>
      </c>
      <c r="AC101" s="54">
        <v>678.5</v>
      </c>
      <c r="AD101" s="48">
        <f t="shared" si="55"/>
        <v>101.26865671641792</v>
      </c>
      <c r="AE101" s="48">
        <v>0</v>
      </c>
      <c r="AF101" s="48">
        <v>0</v>
      </c>
      <c r="AG101" s="48">
        <v>0</v>
      </c>
      <c r="AH101" s="48">
        <v>0</v>
      </c>
      <c r="AI101" s="48">
        <v>0</v>
      </c>
      <c r="AJ101" s="48">
        <v>0</v>
      </c>
      <c r="AK101" s="48"/>
      <c r="AL101" s="48">
        <v>0</v>
      </c>
      <c r="AM101" s="54">
        <v>58714.5</v>
      </c>
      <c r="AN101" s="54">
        <v>59168.9</v>
      </c>
      <c r="AO101" s="48">
        <v>58716.7</v>
      </c>
      <c r="AP101" s="54">
        <f t="shared" si="56"/>
        <v>58716.7</v>
      </c>
      <c r="AQ101" s="48">
        <v>452.2</v>
      </c>
      <c r="AR101" s="54">
        <v>452.2</v>
      </c>
      <c r="AS101" s="54">
        <v>0</v>
      </c>
      <c r="AT101" s="48">
        <v>0</v>
      </c>
      <c r="AU101" s="48"/>
      <c r="AV101" s="48"/>
      <c r="AW101" s="48"/>
      <c r="AX101" s="50"/>
      <c r="AY101" s="50"/>
      <c r="AZ101" s="53"/>
      <c r="BA101" s="53"/>
      <c r="BB101" s="53"/>
      <c r="BC101" s="49">
        <f t="shared" si="43"/>
        <v>1760</v>
      </c>
      <c r="BD101" s="49">
        <f t="shared" si="44"/>
        <v>1760.925</v>
      </c>
      <c r="BE101" s="49">
        <f t="shared" si="57"/>
        <v>100.05255681818181</v>
      </c>
      <c r="BF101" s="51">
        <v>560</v>
      </c>
      <c r="BG101" s="54">
        <v>560.925</v>
      </c>
      <c r="BH101" s="52">
        <v>0</v>
      </c>
      <c r="BI101" s="54">
        <v>0</v>
      </c>
      <c r="BJ101" s="52">
        <v>0</v>
      </c>
      <c r="BK101" s="52">
        <v>0</v>
      </c>
      <c r="BL101" s="51">
        <v>1200</v>
      </c>
      <c r="BM101" s="54">
        <v>1200</v>
      </c>
      <c r="BN101" s="52">
        <v>0</v>
      </c>
      <c r="BO101" s="52">
        <v>0</v>
      </c>
      <c r="BP101" s="52">
        <v>0</v>
      </c>
      <c r="BQ101" s="54">
        <v>0</v>
      </c>
      <c r="BR101" s="54">
        <v>0</v>
      </c>
      <c r="BS101" s="54">
        <v>0</v>
      </c>
      <c r="BT101" s="54">
        <v>2500</v>
      </c>
      <c r="BU101" s="54">
        <v>2500.96</v>
      </c>
      <c r="BV101" s="54">
        <v>2500</v>
      </c>
      <c r="BW101" s="54">
        <v>2500.96</v>
      </c>
      <c r="BX101" s="51">
        <v>0</v>
      </c>
      <c r="BY101" s="54">
        <v>0</v>
      </c>
      <c r="BZ101" s="51">
        <v>0</v>
      </c>
      <c r="CA101" s="54">
        <v>0</v>
      </c>
      <c r="CB101" s="52">
        <v>0</v>
      </c>
      <c r="CC101" s="52">
        <v>0</v>
      </c>
      <c r="CD101" s="54">
        <v>0</v>
      </c>
      <c r="CE101" s="54">
        <v>0</v>
      </c>
      <c r="CF101" s="54">
        <v>0</v>
      </c>
      <c r="CG101" s="49">
        <f t="shared" si="45"/>
        <v>83564.375</v>
      </c>
      <c r="CH101" s="49">
        <f t="shared" si="46"/>
        <v>83591.87170000002</v>
      </c>
      <c r="CI101" s="53">
        <v>0</v>
      </c>
      <c r="CJ101" s="53">
        <v>0</v>
      </c>
      <c r="CK101" s="54">
        <v>0</v>
      </c>
      <c r="CL101" s="54">
        <v>0</v>
      </c>
      <c r="CM101" s="52">
        <v>0</v>
      </c>
      <c r="CN101" s="52">
        <v>0</v>
      </c>
      <c r="CO101" s="52">
        <v>0</v>
      </c>
      <c r="CP101" s="52">
        <v>0</v>
      </c>
      <c r="CQ101" s="52">
        <v>0</v>
      </c>
      <c r="CR101" s="52">
        <v>0</v>
      </c>
      <c r="CS101" s="54">
        <v>1575.84</v>
      </c>
      <c r="CT101" s="54">
        <v>1575.84</v>
      </c>
      <c r="CU101" s="54">
        <v>0</v>
      </c>
      <c r="CV101" s="49">
        <f t="shared" si="47"/>
        <v>1575.84</v>
      </c>
      <c r="CW101" s="49">
        <f t="shared" si="48"/>
        <v>1575.84</v>
      </c>
    </row>
    <row r="102" spans="2:101" s="25" customFormat="1" ht="18.75" customHeight="1">
      <c r="B102" s="19">
        <v>94</v>
      </c>
      <c r="C102" s="24" t="s">
        <v>136</v>
      </c>
      <c r="D102" s="48">
        <v>689.602</v>
      </c>
      <c r="E102" s="48">
        <v>213.623</v>
      </c>
      <c r="F102" s="49">
        <f t="shared" si="37"/>
        <v>4538.2</v>
      </c>
      <c r="G102" s="49">
        <f t="shared" si="38"/>
        <v>4508.323</v>
      </c>
      <c r="H102" s="49">
        <f t="shared" si="49"/>
        <v>99.34165528182982</v>
      </c>
      <c r="I102" s="49">
        <f t="shared" si="39"/>
        <v>-4538.2</v>
      </c>
      <c r="J102" s="49">
        <f t="shared" si="59"/>
        <v>-4508.323</v>
      </c>
      <c r="K102" s="53"/>
      <c r="L102" s="53"/>
      <c r="M102" s="49">
        <f t="shared" si="40"/>
        <v>310</v>
      </c>
      <c r="N102" s="49">
        <f t="shared" si="58"/>
        <v>280.123</v>
      </c>
      <c r="O102" s="49">
        <f t="shared" si="50"/>
        <v>90.36225806451613</v>
      </c>
      <c r="P102" s="48">
        <f t="shared" si="41"/>
        <v>130</v>
      </c>
      <c r="Q102" s="49">
        <f t="shared" si="42"/>
        <v>130.828</v>
      </c>
      <c r="R102" s="49">
        <f t="shared" si="51"/>
        <v>100.63692307692307</v>
      </c>
      <c r="S102" s="54">
        <v>0</v>
      </c>
      <c r="T102" s="54">
        <v>0.108</v>
      </c>
      <c r="U102" s="48" t="e">
        <f t="shared" si="52"/>
        <v>#DIV/0!</v>
      </c>
      <c r="V102" s="54">
        <v>130</v>
      </c>
      <c r="W102" s="54">
        <v>131.28</v>
      </c>
      <c r="X102" s="48">
        <f t="shared" si="53"/>
        <v>100.98461538461538</v>
      </c>
      <c r="Y102" s="54">
        <v>130</v>
      </c>
      <c r="Z102" s="54">
        <v>130.72</v>
      </c>
      <c r="AA102" s="48">
        <f t="shared" si="54"/>
        <v>100.55384615384615</v>
      </c>
      <c r="AB102" s="54">
        <v>0</v>
      </c>
      <c r="AC102" s="54">
        <v>0</v>
      </c>
      <c r="AD102" s="48" t="e">
        <f t="shared" si="55"/>
        <v>#DIV/0!</v>
      </c>
      <c r="AE102" s="48">
        <v>0</v>
      </c>
      <c r="AF102" s="48">
        <v>0</v>
      </c>
      <c r="AG102" s="48">
        <v>0</v>
      </c>
      <c r="AH102" s="48">
        <v>0</v>
      </c>
      <c r="AI102" s="48">
        <v>0</v>
      </c>
      <c r="AJ102" s="48">
        <v>0</v>
      </c>
      <c r="AK102" s="48"/>
      <c r="AL102" s="48">
        <v>0</v>
      </c>
      <c r="AM102" s="54">
        <v>4228.2</v>
      </c>
      <c r="AN102" s="54">
        <v>4228.2</v>
      </c>
      <c r="AO102" s="48">
        <v>3500</v>
      </c>
      <c r="AP102" s="54">
        <f t="shared" si="56"/>
        <v>3500</v>
      </c>
      <c r="AQ102" s="48">
        <v>728.2</v>
      </c>
      <c r="AR102" s="54">
        <v>0</v>
      </c>
      <c r="AS102" s="54">
        <v>0</v>
      </c>
      <c r="AT102" s="48">
        <v>0</v>
      </c>
      <c r="AU102" s="48"/>
      <c r="AV102" s="48"/>
      <c r="AW102" s="48"/>
      <c r="AX102" s="50"/>
      <c r="AY102" s="50"/>
      <c r="AZ102" s="53"/>
      <c r="BA102" s="53"/>
      <c r="BB102" s="53"/>
      <c r="BC102" s="49">
        <f t="shared" si="43"/>
        <v>50</v>
      </c>
      <c r="BD102" s="49">
        <f t="shared" si="44"/>
        <v>18.015</v>
      </c>
      <c r="BE102" s="49">
        <f t="shared" si="57"/>
        <v>36.03</v>
      </c>
      <c r="BF102" s="51">
        <v>50</v>
      </c>
      <c r="BG102" s="54">
        <v>18.015</v>
      </c>
      <c r="BH102" s="52">
        <v>0</v>
      </c>
      <c r="BI102" s="54">
        <v>0</v>
      </c>
      <c r="BJ102" s="52">
        <v>0</v>
      </c>
      <c r="BK102" s="52">
        <v>0</v>
      </c>
      <c r="BL102" s="51">
        <v>0</v>
      </c>
      <c r="BM102" s="54">
        <v>0</v>
      </c>
      <c r="BN102" s="52">
        <v>0</v>
      </c>
      <c r="BO102" s="52">
        <v>0</v>
      </c>
      <c r="BP102" s="52">
        <v>0</v>
      </c>
      <c r="BQ102" s="54">
        <v>0</v>
      </c>
      <c r="BR102" s="54">
        <v>0</v>
      </c>
      <c r="BS102" s="54">
        <v>0</v>
      </c>
      <c r="BT102" s="54">
        <v>0</v>
      </c>
      <c r="BU102" s="54">
        <v>0</v>
      </c>
      <c r="BV102" s="54">
        <v>0</v>
      </c>
      <c r="BW102" s="54">
        <v>0</v>
      </c>
      <c r="BX102" s="51">
        <v>0</v>
      </c>
      <c r="BY102" s="54">
        <v>0</v>
      </c>
      <c r="BZ102" s="51">
        <v>0</v>
      </c>
      <c r="CA102" s="54">
        <v>0</v>
      </c>
      <c r="CB102" s="52">
        <v>0</v>
      </c>
      <c r="CC102" s="52">
        <v>0</v>
      </c>
      <c r="CD102" s="54">
        <v>0</v>
      </c>
      <c r="CE102" s="54">
        <v>0</v>
      </c>
      <c r="CF102" s="54">
        <v>0</v>
      </c>
      <c r="CG102" s="49">
        <f t="shared" si="45"/>
        <v>4538.2</v>
      </c>
      <c r="CH102" s="49">
        <f t="shared" si="46"/>
        <v>4508.323</v>
      </c>
      <c r="CI102" s="53">
        <v>0</v>
      </c>
      <c r="CJ102" s="53">
        <v>0</v>
      </c>
      <c r="CK102" s="54">
        <v>0</v>
      </c>
      <c r="CL102" s="54">
        <v>0</v>
      </c>
      <c r="CM102" s="52">
        <v>0</v>
      </c>
      <c r="CN102" s="52">
        <v>0</v>
      </c>
      <c r="CO102" s="52">
        <v>0</v>
      </c>
      <c r="CP102" s="52">
        <v>0</v>
      </c>
      <c r="CQ102" s="52">
        <v>0</v>
      </c>
      <c r="CR102" s="52">
        <v>0</v>
      </c>
      <c r="CS102" s="54">
        <v>0</v>
      </c>
      <c r="CT102" s="54">
        <v>0</v>
      </c>
      <c r="CU102" s="54">
        <v>0</v>
      </c>
      <c r="CV102" s="49">
        <f t="shared" si="47"/>
        <v>0</v>
      </c>
      <c r="CW102" s="49">
        <f t="shared" si="48"/>
        <v>0</v>
      </c>
    </row>
    <row r="103" spans="2:101" s="25" customFormat="1" ht="18.75" customHeight="1">
      <c r="B103" s="19">
        <v>95</v>
      </c>
      <c r="C103" s="24" t="s">
        <v>137</v>
      </c>
      <c r="D103" s="48">
        <v>1420.0131</v>
      </c>
      <c r="E103" s="48">
        <v>1013.9104</v>
      </c>
      <c r="F103" s="49">
        <f t="shared" si="37"/>
        <v>105805.5</v>
      </c>
      <c r="G103" s="49">
        <f t="shared" si="38"/>
        <v>104713.8521</v>
      </c>
      <c r="H103" s="49">
        <f t="shared" si="49"/>
        <v>98.96825032725141</v>
      </c>
      <c r="I103" s="49">
        <f t="shared" si="39"/>
        <v>-105805.5</v>
      </c>
      <c r="J103" s="49">
        <f t="shared" si="59"/>
        <v>-104713.8521</v>
      </c>
      <c r="K103" s="53"/>
      <c r="L103" s="53"/>
      <c r="M103" s="49">
        <f t="shared" si="40"/>
        <v>25548</v>
      </c>
      <c r="N103" s="49">
        <f t="shared" si="58"/>
        <v>25956.3521</v>
      </c>
      <c r="O103" s="49">
        <f t="shared" si="50"/>
        <v>101.59837208392047</v>
      </c>
      <c r="P103" s="48">
        <f t="shared" si="41"/>
        <v>7156</v>
      </c>
      <c r="Q103" s="49">
        <f t="shared" si="42"/>
        <v>7466.1657000000005</v>
      </c>
      <c r="R103" s="49">
        <f t="shared" si="51"/>
        <v>104.3343446059251</v>
      </c>
      <c r="S103" s="54">
        <v>156</v>
      </c>
      <c r="T103" s="54">
        <v>157.006</v>
      </c>
      <c r="U103" s="48">
        <f t="shared" si="52"/>
        <v>100.6448717948718</v>
      </c>
      <c r="V103" s="54">
        <v>6300</v>
      </c>
      <c r="W103" s="54">
        <v>6343.5213</v>
      </c>
      <c r="X103" s="48">
        <f t="shared" si="53"/>
        <v>100.6908142857143</v>
      </c>
      <c r="Y103" s="54">
        <v>7000</v>
      </c>
      <c r="Z103" s="54">
        <v>7309.1597</v>
      </c>
      <c r="AA103" s="48">
        <f t="shared" si="54"/>
        <v>104.41656714285715</v>
      </c>
      <c r="AB103" s="54">
        <v>196</v>
      </c>
      <c r="AC103" s="54">
        <v>205.35</v>
      </c>
      <c r="AD103" s="48">
        <f t="shared" si="55"/>
        <v>104.7704081632653</v>
      </c>
      <c r="AE103" s="48">
        <v>0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/>
      <c r="AL103" s="48">
        <v>0</v>
      </c>
      <c r="AM103" s="54">
        <v>78757.5</v>
      </c>
      <c r="AN103" s="54">
        <v>78757.5</v>
      </c>
      <c r="AO103" s="48">
        <v>57093.5</v>
      </c>
      <c r="AP103" s="54">
        <f t="shared" si="56"/>
        <v>57093.5</v>
      </c>
      <c r="AQ103" s="48">
        <v>104.9</v>
      </c>
      <c r="AR103" s="54">
        <v>0</v>
      </c>
      <c r="AS103" s="54">
        <v>0</v>
      </c>
      <c r="AT103" s="48">
        <v>0</v>
      </c>
      <c r="AU103" s="48"/>
      <c r="AV103" s="48"/>
      <c r="AW103" s="48"/>
      <c r="AX103" s="50"/>
      <c r="AY103" s="50"/>
      <c r="AZ103" s="53"/>
      <c r="BA103" s="53"/>
      <c r="BB103" s="53"/>
      <c r="BC103" s="49">
        <f t="shared" si="43"/>
        <v>6950</v>
      </c>
      <c r="BD103" s="49">
        <f t="shared" si="44"/>
        <v>6982.9385</v>
      </c>
      <c r="BE103" s="49">
        <f t="shared" si="57"/>
        <v>100.47393525179858</v>
      </c>
      <c r="BF103" s="51">
        <v>6950</v>
      </c>
      <c r="BG103" s="54">
        <v>6982.9385</v>
      </c>
      <c r="BH103" s="52">
        <v>0</v>
      </c>
      <c r="BI103" s="54">
        <v>0</v>
      </c>
      <c r="BJ103" s="52">
        <v>0</v>
      </c>
      <c r="BK103" s="52">
        <v>0</v>
      </c>
      <c r="BL103" s="51">
        <v>0</v>
      </c>
      <c r="BM103" s="54">
        <v>0</v>
      </c>
      <c r="BN103" s="52">
        <v>0</v>
      </c>
      <c r="BO103" s="52">
        <v>0</v>
      </c>
      <c r="BP103" s="52">
        <v>0</v>
      </c>
      <c r="BQ103" s="54">
        <v>0</v>
      </c>
      <c r="BR103" s="54">
        <v>0</v>
      </c>
      <c r="BS103" s="54">
        <v>0</v>
      </c>
      <c r="BT103" s="54">
        <v>350</v>
      </c>
      <c r="BU103" s="54">
        <v>342.25</v>
      </c>
      <c r="BV103" s="54">
        <v>350</v>
      </c>
      <c r="BW103" s="54">
        <v>342.25</v>
      </c>
      <c r="BX103" s="51">
        <v>0</v>
      </c>
      <c r="BY103" s="54">
        <v>0</v>
      </c>
      <c r="BZ103" s="51">
        <v>0</v>
      </c>
      <c r="CA103" s="54">
        <v>0</v>
      </c>
      <c r="CB103" s="52">
        <v>0</v>
      </c>
      <c r="CC103" s="52">
        <v>0</v>
      </c>
      <c r="CD103" s="54">
        <v>4596</v>
      </c>
      <c r="CE103" s="54">
        <v>4616.1266</v>
      </c>
      <c r="CF103" s="54">
        <v>0</v>
      </c>
      <c r="CG103" s="49">
        <f t="shared" si="45"/>
        <v>104305.5</v>
      </c>
      <c r="CH103" s="49">
        <f t="shared" si="46"/>
        <v>104713.8521</v>
      </c>
      <c r="CI103" s="53">
        <v>0</v>
      </c>
      <c r="CJ103" s="53">
        <v>0</v>
      </c>
      <c r="CK103" s="54">
        <v>1500</v>
      </c>
      <c r="CL103" s="54">
        <v>0</v>
      </c>
      <c r="CM103" s="52">
        <v>0</v>
      </c>
      <c r="CN103" s="52">
        <v>0</v>
      </c>
      <c r="CO103" s="52">
        <v>0</v>
      </c>
      <c r="CP103" s="52">
        <v>0</v>
      </c>
      <c r="CQ103" s="52">
        <v>0</v>
      </c>
      <c r="CR103" s="52">
        <v>0</v>
      </c>
      <c r="CS103" s="54">
        <v>0</v>
      </c>
      <c r="CT103" s="54">
        <v>0</v>
      </c>
      <c r="CU103" s="54">
        <v>0</v>
      </c>
      <c r="CV103" s="49">
        <f t="shared" si="47"/>
        <v>1500</v>
      </c>
      <c r="CW103" s="49">
        <f t="shared" si="48"/>
        <v>0</v>
      </c>
    </row>
    <row r="104" spans="2:101" s="25" customFormat="1" ht="18.75" customHeight="1">
      <c r="B104" s="19">
        <v>96</v>
      </c>
      <c r="C104" s="24" t="s">
        <v>138</v>
      </c>
      <c r="D104" s="48">
        <v>34.2141</v>
      </c>
      <c r="E104" s="48">
        <v>660.538</v>
      </c>
      <c r="F104" s="49">
        <f t="shared" si="37"/>
        <v>76511.5</v>
      </c>
      <c r="G104" s="49">
        <f t="shared" si="38"/>
        <v>71101.673</v>
      </c>
      <c r="H104" s="49">
        <f t="shared" si="49"/>
        <v>92.92939362056684</v>
      </c>
      <c r="I104" s="49">
        <f t="shared" si="39"/>
        <v>-76511.5</v>
      </c>
      <c r="J104" s="49">
        <f t="shared" si="59"/>
        <v>-71101.673</v>
      </c>
      <c r="K104" s="53"/>
      <c r="L104" s="53"/>
      <c r="M104" s="49">
        <f t="shared" si="40"/>
        <v>26592.3</v>
      </c>
      <c r="N104" s="49">
        <f t="shared" si="58"/>
        <v>20916.872999999996</v>
      </c>
      <c r="O104" s="49">
        <f t="shared" si="50"/>
        <v>78.6576302162656</v>
      </c>
      <c r="P104" s="48">
        <f t="shared" si="41"/>
        <v>6735.1</v>
      </c>
      <c r="Q104" s="49">
        <f t="shared" si="42"/>
        <v>5461.040999999999</v>
      </c>
      <c r="R104" s="49">
        <f t="shared" si="51"/>
        <v>81.08329497706046</v>
      </c>
      <c r="S104" s="54">
        <v>754</v>
      </c>
      <c r="T104" s="54">
        <v>282.061</v>
      </c>
      <c r="U104" s="48">
        <f t="shared" si="52"/>
        <v>37.40862068965517</v>
      </c>
      <c r="V104" s="54">
        <v>13500</v>
      </c>
      <c r="W104" s="54">
        <v>10240.829</v>
      </c>
      <c r="X104" s="48">
        <f t="shared" si="53"/>
        <v>75.8579925925926</v>
      </c>
      <c r="Y104" s="54">
        <v>5981.1</v>
      </c>
      <c r="Z104" s="54">
        <v>5178.98</v>
      </c>
      <c r="AA104" s="48">
        <f t="shared" si="54"/>
        <v>86.58908896356856</v>
      </c>
      <c r="AB104" s="54">
        <v>299.2</v>
      </c>
      <c r="AC104" s="54">
        <v>301</v>
      </c>
      <c r="AD104" s="48">
        <f t="shared" si="55"/>
        <v>100.60160427807487</v>
      </c>
      <c r="AE104" s="48">
        <v>0</v>
      </c>
      <c r="AF104" s="48">
        <v>0</v>
      </c>
      <c r="AG104" s="48">
        <v>0</v>
      </c>
      <c r="AH104" s="48">
        <v>0</v>
      </c>
      <c r="AI104" s="48">
        <v>0</v>
      </c>
      <c r="AJ104" s="48">
        <v>0</v>
      </c>
      <c r="AK104" s="48"/>
      <c r="AL104" s="48">
        <v>0</v>
      </c>
      <c r="AM104" s="54">
        <v>49919.2</v>
      </c>
      <c r="AN104" s="54">
        <v>50184.8</v>
      </c>
      <c r="AO104" s="48">
        <v>49919.2</v>
      </c>
      <c r="AP104" s="54">
        <f t="shared" si="56"/>
        <v>49919.2</v>
      </c>
      <c r="AQ104" s="48">
        <v>265.6</v>
      </c>
      <c r="AR104" s="54">
        <v>0</v>
      </c>
      <c r="AS104" s="54">
        <v>0</v>
      </c>
      <c r="AT104" s="48">
        <v>0</v>
      </c>
      <c r="AU104" s="48"/>
      <c r="AV104" s="48"/>
      <c r="AW104" s="48"/>
      <c r="AX104" s="50"/>
      <c r="AY104" s="50"/>
      <c r="AZ104" s="53"/>
      <c r="BA104" s="53"/>
      <c r="BB104" s="53"/>
      <c r="BC104" s="49">
        <f t="shared" si="43"/>
        <v>3058</v>
      </c>
      <c r="BD104" s="49">
        <f t="shared" si="44"/>
        <v>2843.813</v>
      </c>
      <c r="BE104" s="49">
        <f t="shared" si="57"/>
        <v>92.9958469587966</v>
      </c>
      <c r="BF104" s="51">
        <v>3058</v>
      </c>
      <c r="BG104" s="54">
        <v>2843.813</v>
      </c>
      <c r="BH104" s="48">
        <v>0</v>
      </c>
      <c r="BI104" s="54">
        <v>0</v>
      </c>
      <c r="BJ104" s="48">
        <v>0</v>
      </c>
      <c r="BK104" s="48">
        <v>0</v>
      </c>
      <c r="BL104" s="51">
        <v>0</v>
      </c>
      <c r="BM104" s="54">
        <v>0</v>
      </c>
      <c r="BN104" s="48">
        <v>0</v>
      </c>
      <c r="BO104" s="48">
        <v>0</v>
      </c>
      <c r="BP104" s="48">
        <v>0</v>
      </c>
      <c r="BQ104" s="54">
        <v>0</v>
      </c>
      <c r="BR104" s="54">
        <v>0</v>
      </c>
      <c r="BS104" s="54">
        <v>0</v>
      </c>
      <c r="BT104" s="54">
        <v>3000</v>
      </c>
      <c r="BU104" s="54">
        <v>1916.3</v>
      </c>
      <c r="BV104" s="54">
        <v>3000</v>
      </c>
      <c r="BW104" s="54">
        <v>1916.3</v>
      </c>
      <c r="BX104" s="51">
        <v>0</v>
      </c>
      <c r="BY104" s="54">
        <v>0</v>
      </c>
      <c r="BZ104" s="51">
        <v>0</v>
      </c>
      <c r="CA104" s="54">
        <v>0</v>
      </c>
      <c r="CB104" s="48">
        <v>0</v>
      </c>
      <c r="CC104" s="48">
        <v>0</v>
      </c>
      <c r="CD104" s="54">
        <v>0</v>
      </c>
      <c r="CE104" s="54">
        <v>153.89</v>
      </c>
      <c r="CF104" s="54">
        <v>0</v>
      </c>
      <c r="CG104" s="49">
        <f t="shared" si="45"/>
        <v>76511.5</v>
      </c>
      <c r="CH104" s="49">
        <f t="shared" si="46"/>
        <v>71101.673</v>
      </c>
      <c r="CI104" s="53">
        <v>0</v>
      </c>
      <c r="CJ104" s="53">
        <v>0</v>
      </c>
      <c r="CK104" s="54">
        <v>0</v>
      </c>
      <c r="CL104" s="54">
        <v>0</v>
      </c>
      <c r="CM104" s="48">
        <v>0</v>
      </c>
      <c r="CN104" s="48">
        <v>0</v>
      </c>
      <c r="CO104" s="48">
        <v>0</v>
      </c>
      <c r="CP104" s="48">
        <v>0</v>
      </c>
      <c r="CQ104" s="48">
        <v>0</v>
      </c>
      <c r="CR104" s="48">
        <v>0</v>
      </c>
      <c r="CS104" s="54">
        <v>0</v>
      </c>
      <c r="CT104" s="54">
        <v>0</v>
      </c>
      <c r="CU104" s="54">
        <v>0</v>
      </c>
      <c r="CV104" s="49">
        <f t="shared" si="47"/>
        <v>0</v>
      </c>
      <c r="CW104" s="49">
        <f t="shared" si="48"/>
        <v>0</v>
      </c>
    </row>
    <row r="105" spans="2:101" s="25" customFormat="1" ht="18.75" customHeight="1">
      <c r="B105" s="19">
        <v>97</v>
      </c>
      <c r="C105" s="24" t="s">
        <v>139</v>
      </c>
      <c r="D105" s="48">
        <v>2736.4473</v>
      </c>
      <c r="E105" s="48">
        <v>11630.367</v>
      </c>
      <c r="F105" s="49">
        <f t="shared" si="37"/>
        <v>72461.4</v>
      </c>
      <c r="G105" s="49">
        <f t="shared" si="38"/>
        <v>72448.817</v>
      </c>
      <c r="H105" s="49">
        <f t="shared" si="49"/>
        <v>99.98263489250829</v>
      </c>
      <c r="I105" s="49">
        <f t="shared" si="39"/>
        <v>-72461.4</v>
      </c>
      <c r="J105" s="49">
        <f t="shared" si="59"/>
        <v>-72448.817</v>
      </c>
      <c r="K105" s="53"/>
      <c r="L105" s="53"/>
      <c r="M105" s="49">
        <f t="shared" si="40"/>
        <v>24908</v>
      </c>
      <c r="N105" s="49">
        <f t="shared" si="58"/>
        <v>25037.692</v>
      </c>
      <c r="O105" s="49">
        <f t="shared" si="50"/>
        <v>100.52068411755259</v>
      </c>
      <c r="P105" s="48">
        <f t="shared" si="41"/>
        <v>5800</v>
      </c>
      <c r="Q105" s="49">
        <f t="shared" si="42"/>
        <v>5898.694</v>
      </c>
      <c r="R105" s="49">
        <f t="shared" si="51"/>
        <v>101.70162068965519</v>
      </c>
      <c r="S105" s="54">
        <v>600</v>
      </c>
      <c r="T105" s="54">
        <v>245.032</v>
      </c>
      <c r="U105" s="48">
        <f t="shared" si="52"/>
        <v>40.83866666666667</v>
      </c>
      <c r="V105" s="54">
        <v>15200</v>
      </c>
      <c r="W105" s="54">
        <v>15259.877</v>
      </c>
      <c r="X105" s="48">
        <f t="shared" si="53"/>
        <v>100.39392763157895</v>
      </c>
      <c r="Y105" s="54">
        <v>5200</v>
      </c>
      <c r="Z105" s="54">
        <v>5653.662</v>
      </c>
      <c r="AA105" s="48">
        <f t="shared" si="54"/>
        <v>108.72426923076924</v>
      </c>
      <c r="AB105" s="54">
        <v>183</v>
      </c>
      <c r="AC105" s="54">
        <v>196</v>
      </c>
      <c r="AD105" s="48">
        <f t="shared" si="55"/>
        <v>107.10382513661203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/>
      <c r="AL105" s="48">
        <v>0</v>
      </c>
      <c r="AM105" s="54">
        <v>42724.6</v>
      </c>
      <c r="AN105" s="54">
        <v>45686.2</v>
      </c>
      <c r="AO105" s="48">
        <v>42724.6</v>
      </c>
      <c r="AP105" s="54">
        <f t="shared" si="56"/>
        <v>42724.6</v>
      </c>
      <c r="AQ105" s="48">
        <v>2961.6</v>
      </c>
      <c r="AR105" s="54">
        <v>4828.8</v>
      </c>
      <c r="AS105" s="54">
        <v>1867.2</v>
      </c>
      <c r="AT105" s="48">
        <v>1867.2</v>
      </c>
      <c r="AU105" s="48"/>
      <c r="AV105" s="48"/>
      <c r="AW105" s="48"/>
      <c r="AX105" s="50"/>
      <c r="AY105" s="50"/>
      <c r="AZ105" s="53"/>
      <c r="BA105" s="53"/>
      <c r="BB105" s="53"/>
      <c r="BC105" s="49">
        <f t="shared" si="43"/>
        <v>3225</v>
      </c>
      <c r="BD105" s="49">
        <f t="shared" si="44"/>
        <v>3203.121</v>
      </c>
      <c r="BE105" s="49">
        <f t="shared" si="57"/>
        <v>99.32158139534883</v>
      </c>
      <c r="BF105" s="51">
        <v>3200</v>
      </c>
      <c r="BG105" s="54">
        <v>3203.121</v>
      </c>
      <c r="BH105" s="52">
        <v>0</v>
      </c>
      <c r="BI105" s="54">
        <v>0</v>
      </c>
      <c r="BJ105" s="52">
        <v>0</v>
      </c>
      <c r="BK105" s="52">
        <v>0</v>
      </c>
      <c r="BL105" s="51">
        <v>25</v>
      </c>
      <c r="BM105" s="54">
        <v>0</v>
      </c>
      <c r="BN105" s="52">
        <v>0</v>
      </c>
      <c r="BO105" s="52">
        <v>0</v>
      </c>
      <c r="BP105" s="52">
        <v>0</v>
      </c>
      <c r="BQ105" s="54">
        <v>0</v>
      </c>
      <c r="BR105" s="54">
        <v>0</v>
      </c>
      <c r="BS105" s="54">
        <v>0</v>
      </c>
      <c r="BT105" s="54">
        <v>0</v>
      </c>
      <c r="BU105" s="54">
        <v>0</v>
      </c>
      <c r="BV105" s="54">
        <v>0</v>
      </c>
      <c r="BW105" s="54">
        <v>0</v>
      </c>
      <c r="BX105" s="51">
        <v>0</v>
      </c>
      <c r="BY105" s="54">
        <v>0</v>
      </c>
      <c r="BZ105" s="51">
        <v>10</v>
      </c>
      <c r="CA105" s="54">
        <v>0</v>
      </c>
      <c r="CB105" s="52">
        <v>0</v>
      </c>
      <c r="CC105" s="52">
        <v>0</v>
      </c>
      <c r="CD105" s="54">
        <v>490</v>
      </c>
      <c r="CE105" s="54">
        <v>480</v>
      </c>
      <c r="CF105" s="54">
        <v>-142.275</v>
      </c>
      <c r="CG105" s="49">
        <f t="shared" si="45"/>
        <v>72461.4</v>
      </c>
      <c r="CH105" s="49">
        <f t="shared" si="46"/>
        <v>72591.09199999999</v>
      </c>
      <c r="CI105" s="53">
        <v>0</v>
      </c>
      <c r="CJ105" s="53">
        <v>0</v>
      </c>
      <c r="CK105" s="54">
        <v>0</v>
      </c>
      <c r="CL105" s="54">
        <v>0</v>
      </c>
      <c r="CM105" s="52">
        <v>0</v>
      </c>
      <c r="CN105" s="52">
        <v>0</v>
      </c>
      <c r="CO105" s="52">
        <v>0</v>
      </c>
      <c r="CP105" s="52">
        <v>0</v>
      </c>
      <c r="CQ105" s="52">
        <v>0</v>
      </c>
      <c r="CR105" s="52">
        <v>0</v>
      </c>
      <c r="CS105" s="54">
        <v>0</v>
      </c>
      <c r="CT105" s="54">
        <v>0</v>
      </c>
      <c r="CU105" s="54">
        <v>-142.275</v>
      </c>
      <c r="CV105" s="49">
        <f t="shared" si="47"/>
        <v>0</v>
      </c>
      <c r="CW105" s="49">
        <f t="shared" si="48"/>
        <v>-142.275</v>
      </c>
    </row>
    <row r="106" spans="2:101" s="25" customFormat="1" ht="27" customHeight="1">
      <c r="B106" s="27"/>
      <c r="C106" s="24" t="s">
        <v>140</v>
      </c>
      <c r="D106" s="53">
        <f>SUM(D9:D105)</f>
        <v>577999.0457000001</v>
      </c>
      <c r="E106" s="53">
        <f aca="true" t="shared" si="60" ref="E106:BB106">SUM(E9:E105)</f>
        <v>470283.94559999986</v>
      </c>
      <c r="F106" s="53">
        <f t="shared" si="60"/>
        <v>6552424.464999999</v>
      </c>
      <c r="G106" s="53">
        <f t="shared" si="60"/>
        <v>6549960.307100001</v>
      </c>
      <c r="H106" s="49">
        <f t="shared" si="49"/>
        <v>99.96239318876302</v>
      </c>
      <c r="I106" s="53">
        <f t="shared" si="60"/>
        <v>-6552424.464999999</v>
      </c>
      <c r="J106" s="53">
        <f t="shared" si="60"/>
        <v>-6549960.307100001</v>
      </c>
      <c r="K106" s="53">
        <f t="shared" si="60"/>
        <v>0</v>
      </c>
      <c r="L106" s="53">
        <f t="shared" si="60"/>
        <v>0</v>
      </c>
      <c r="M106" s="53">
        <f t="shared" si="60"/>
        <v>1835086.893</v>
      </c>
      <c r="N106" s="53">
        <f t="shared" si="60"/>
        <v>1830230.6561</v>
      </c>
      <c r="O106" s="49">
        <f t="shared" si="50"/>
        <v>99.73536746850931</v>
      </c>
      <c r="P106" s="53">
        <f t="shared" si="60"/>
        <v>707272.3929999998</v>
      </c>
      <c r="Q106" s="53">
        <f t="shared" si="60"/>
        <v>776451.3326000003</v>
      </c>
      <c r="R106" s="49">
        <f t="shared" si="51"/>
        <v>109.78108862790019</v>
      </c>
      <c r="S106" s="53">
        <f t="shared" si="60"/>
        <v>150660.198</v>
      </c>
      <c r="T106" s="53">
        <f t="shared" si="60"/>
        <v>144555.93569999997</v>
      </c>
      <c r="U106" s="48">
        <f t="shared" si="52"/>
        <v>95.94832452032219</v>
      </c>
      <c r="V106" s="53">
        <f>SUM(V9:V105)</f>
        <v>610265.8790000001</v>
      </c>
      <c r="W106" s="53">
        <f t="shared" si="60"/>
        <v>589899.6611000001</v>
      </c>
      <c r="X106" s="48">
        <f t="shared" si="53"/>
        <v>96.66273036051555</v>
      </c>
      <c r="Y106" s="53">
        <f t="shared" si="60"/>
        <v>556612.195</v>
      </c>
      <c r="Z106" s="53">
        <f>SUM(Z9:Z105)</f>
        <v>631895.3969</v>
      </c>
      <c r="AA106" s="48">
        <f t="shared" si="54"/>
        <v>113.52525197548</v>
      </c>
      <c r="AB106" s="53">
        <f t="shared" si="60"/>
        <v>70748.49999999999</v>
      </c>
      <c r="AC106" s="53">
        <f t="shared" si="60"/>
        <v>72885.42399999998</v>
      </c>
      <c r="AD106" s="48">
        <f t="shared" si="55"/>
        <v>103.02045131698905</v>
      </c>
      <c r="AE106" s="53">
        <f t="shared" si="60"/>
        <v>41800</v>
      </c>
      <c r="AF106" s="53">
        <f t="shared" si="60"/>
        <v>37958.94</v>
      </c>
      <c r="AG106" s="48">
        <v>0</v>
      </c>
      <c r="AH106" s="49"/>
      <c r="AI106" s="53">
        <f t="shared" si="60"/>
        <v>0</v>
      </c>
      <c r="AJ106" s="53">
        <f t="shared" si="60"/>
        <v>0</v>
      </c>
      <c r="AK106" s="53">
        <f t="shared" si="60"/>
        <v>9322.16</v>
      </c>
      <c r="AL106" s="53">
        <f t="shared" si="60"/>
        <v>9058.208</v>
      </c>
      <c r="AM106" s="53">
        <f t="shared" si="60"/>
        <v>4588487.300000001</v>
      </c>
      <c r="AN106" s="53">
        <f>SUM(AN9:AN105)</f>
        <v>4608070.6000000015</v>
      </c>
      <c r="AO106" s="53">
        <f>SUM(AO9:AO105)</f>
        <v>4438149.6000000015</v>
      </c>
      <c r="AP106" s="53">
        <f>SUM(AP9:AP105)</f>
        <v>4438149.6000000015</v>
      </c>
      <c r="AQ106" s="53">
        <f>SUM(AQ9:AQ105)</f>
        <v>169074.20000000013</v>
      </c>
      <c r="AR106" s="53">
        <f t="shared" si="60"/>
        <v>55546.962</v>
      </c>
      <c r="AS106" s="53">
        <f t="shared" si="60"/>
        <v>46135.162</v>
      </c>
      <c r="AT106" s="53">
        <f>SUM(AT9:AT105)</f>
        <v>29341</v>
      </c>
      <c r="AU106" s="53">
        <f>SUM(AU9:AU105)</f>
        <v>0</v>
      </c>
      <c r="AV106" s="53">
        <f>SUM(AV9:AV105)</f>
        <v>0</v>
      </c>
      <c r="AW106" s="53">
        <f t="shared" si="60"/>
        <v>0</v>
      </c>
      <c r="AX106" s="53">
        <f t="shared" si="60"/>
        <v>0</v>
      </c>
      <c r="AY106" s="53">
        <f t="shared" si="60"/>
        <v>0</v>
      </c>
      <c r="AZ106" s="53">
        <f t="shared" si="60"/>
        <v>0</v>
      </c>
      <c r="BA106" s="53">
        <f t="shared" si="60"/>
        <v>0</v>
      </c>
      <c r="BB106" s="53">
        <f t="shared" si="60"/>
        <v>0</v>
      </c>
      <c r="BC106" s="49">
        <f>SUM(BC9:BC105)</f>
        <v>194149.05999999997</v>
      </c>
      <c r="BD106" s="49">
        <f aca="true" t="shared" si="61" ref="BD106:CT106">SUM(BD9:BD105)</f>
        <v>140243.63499999998</v>
      </c>
      <c r="BE106" s="49">
        <f t="shared" si="57"/>
        <v>72.23503168132774</v>
      </c>
      <c r="BF106" s="49">
        <f t="shared" si="61"/>
        <v>171226.292</v>
      </c>
      <c r="BG106" s="49">
        <f t="shared" si="61"/>
        <v>116637.08399999999</v>
      </c>
      <c r="BH106" s="49">
        <f t="shared" si="61"/>
        <v>3200</v>
      </c>
      <c r="BI106" s="49">
        <f>SUM(BI9:BI105)</f>
        <v>3275.262</v>
      </c>
      <c r="BJ106" s="49">
        <f t="shared" si="61"/>
        <v>0</v>
      </c>
      <c r="BK106" s="49">
        <f t="shared" si="61"/>
        <v>0</v>
      </c>
      <c r="BL106" s="49">
        <f t="shared" si="61"/>
        <v>19722.768</v>
      </c>
      <c r="BM106" s="49">
        <f t="shared" si="61"/>
        <v>20331.288999999997</v>
      </c>
      <c r="BN106" s="49">
        <f t="shared" si="61"/>
        <v>0</v>
      </c>
      <c r="BO106" s="49">
        <f t="shared" si="61"/>
        <v>0</v>
      </c>
      <c r="BP106" s="49">
        <f t="shared" si="61"/>
        <v>33777.05</v>
      </c>
      <c r="BQ106" s="49">
        <f>SUM(BQ9:BQ105)</f>
        <v>32469.761</v>
      </c>
      <c r="BR106" s="49">
        <f t="shared" si="61"/>
        <v>25380</v>
      </c>
      <c r="BS106" s="49">
        <f t="shared" si="61"/>
        <v>26612.166</v>
      </c>
      <c r="BT106" s="49">
        <f>SUM(BT9:BT105)</f>
        <v>152388</v>
      </c>
      <c r="BU106" s="49">
        <f t="shared" si="61"/>
        <v>147562.96939999997</v>
      </c>
      <c r="BV106" s="49">
        <f t="shared" si="61"/>
        <v>148200.8</v>
      </c>
      <c r="BW106" s="49">
        <f t="shared" si="61"/>
        <v>142244.67939999996</v>
      </c>
      <c r="BX106" s="49">
        <f t="shared" si="61"/>
        <v>2059.535</v>
      </c>
      <c r="BY106" s="49">
        <f t="shared" si="61"/>
        <v>9974.0488</v>
      </c>
      <c r="BZ106" s="49">
        <f t="shared" si="61"/>
        <v>964.2</v>
      </c>
      <c r="CA106" s="49">
        <f t="shared" si="61"/>
        <v>1303.7106</v>
      </c>
      <c r="CB106" s="49">
        <f t="shared" si="61"/>
        <v>0</v>
      </c>
      <c r="CC106" s="49">
        <f t="shared" si="61"/>
        <v>0</v>
      </c>
      <c r="CD106" s="49">
        <f t="shared" si="61"/>
        <v>30059.326</v>
      </c>
      <c r="CE106" s="49">
        <f t="shared" si="61"/>
        <v>27338.7686</v>
      </c>
      <c r="CF106" s="49">
        <f t="shared" si="61"/>
        <v>-3251.034</v>
      </c>
      <c r="CG106" s="49">
        <f t="shared" si="61"/>
        <v>6522220.364999999</v>
      </c>
      <c r="CH106" s="49">
        <f t="shared" si="61"/>
        <v>6525964.387100002</v>
      </c>
      <c r="CI106" s="49">
        <f t="shared" si="61"/>
        <v>0</v>
      </c>
      <c r="CJ106" s="49">
        <f t="shared" si="61"/>
        <v>0</v>
      </c>
      <c r="CK106" s="49">
        <f t="shared" si="61"/>
        <v>30204.1</v>
      </c>
      <c r="CL106" s="49">
        <f t="shared" si="61"/>
        <v>27246.954</v>
      </c>
      <c r="CM106" s="49">
        <f t="shared" si="61"/>
        <v>0</v>
      </c>
      <c r="CN106" s="49">
        <f t="shared" si="61"/>
        <v>0</v>
      </c>
      <c r="CO106" s="49">
        <f t="shared" si="61"/>
        <v>0</v>
      </c>
      <c r="CP106" s="49">
        <f t="shared" si="61"/>
        <v>0</v>
      </c>
      <c r="CQ106" s="49">
        <f t="shared" si="61"/>
        <v>0</v>
      </c>
      <c r="CR106" s="49">
        <f t="shared" si="61"/>
        <v>0</v>
      </c>
      <c r="CS106" s="49">
        <f t="shared" si="61"/>
        <v>241412.2201</v>
      </c>
      <c r="CT106" s="49">
        <f t="shared" si="61"/>
        <v>202142.6557</v>
      </c>
      <c r="CU106" s="49">
        <f>SUM(CU9:CU105)</f>
        <v>-3251.034</v>
      </c>
      <c r="CV106" s="49">
        <f>SUM(CV9:CV105)</f>
        <v>271616.32010000007</v>
      </c>
      <c r="CW106" s="49">
        <f>SUM(CW9:CW105)</f>
        <v>226138.57570000002</v>
      </c>
    </row>
  </sheetData>
  <sheetProtection/>
  <protectedRanges>
    <protectedRange sqref="BF9:BF76 BF94:BF105 BF78:BF92" name="Range5_11"/>
    <protectedRange sqref="S9:S76 S94:S105 S78:S92" name="Range4_7"/>
    <protectedRange sqref="W9:W76 W78:W92 W94:W105" name="Range4_6"/>
    <protectedRange sqref="Z9:Z76 Z94:Z105 Z78:Z92" name="Range4_10"/>
    <protectedRange sqref="AC94:AC105 AC9:AC76 AC78:AC92" name="Range4"/>
    <protectedRange sqref="AF9:AF76 AF94:AF105 AF78:AF92" name="Range4_1"/>
    <protectedRange sqref="BG9:BG76 BG94:BG105 BG78:BG92" name="Range5_12"/>
    <protectedRange sqref="BI10:BI76 BI94:BI105 BI78:BI92" name="Range5_13"/>
    <protectedRange sqref="BM9:BM76 BM94:BM105 BM78:BM92" name="Range5_14"/>
    <protectedRange sqref="BS94:BS105 BS78:BS92 BS9:BS76" name="Range5"/>
    <protectedRange sqref="BP9:BQ12" name="Range5_1"/>
    <protectedRange sqref="BV9:BV76 BV94:BV105 BV78:BV92" name="Range5_3"/>
    <protectedRange sqref="BU9:BU76 BU94:BU105 BU78:BU92" name="Range5_4"/>
    <protectedRange sqref="BY9:BY76 BY94:BY105 BY78:BY92" name="Range5_5"/>
    <protectedRange sqref="CA9:CA76 CA94:CA105 CA78:CA92" name="Range5_6"/>
    <protectedRange sqref="CE9:CE76 CE94:CE105 CE78:CE92" name="Range5_7"/>
    <protectedRange sqref="CT9:CT76 CT94:CT105 CT78:CT92" name="Range6_2"/>
    <protectedRange sqref="AM9:AM76 AM94:AM105 AM78:AM92" name="Range4_3"/>
    <protectedRange sqref="AR9:AR76 AR94:AR105 AR78:AR92" name="Range4_4"/>
    <protectedRange sqref="CT77" name="Range6_2_3"/>
    <protectedRange sqref="AF93" name="Range4_1_2"/>
    <protectedRange sqref="CT93" name="Range6_2_2"/>
    <protectedRange sqref="AR93" name="Range4_4_1"/>
    <protectedRange sqref="D9:E76 D78:E92 D94:E105" name="Range1_1"/>
    <protectedRange sqref="D77:E77" name="Range1_2_1"/>
    <protectedRange sqref="D93:E93" name="Range1_1_1"/>
    <protectedRange sqref="W93" name="Range4_6_1"/>
    <protectedRange sqref="S93" name="Range4_7_2_1"/>
    <protectedRange sqref="Z93" name="Range4_10_2_1"/>
    <protectedRange sqref="AC93" name="Range4_8_1"/>
    <protectedRange sqref="AM93" name="Range4_3_2_2"/>
    <protectedRange sqref="AO93" name="Range4_3_2_1_1"/>
    <protectedRange sqref="CD93" name="Range5_10_2"/>
    <protectedRange sqref="BF93" name="Range5_11_2_1"/>
    <protectedRange sqref="BG93" name="Range5_12_2_1"/>
    <protectedRange sqref="BI93" name="Range5_13_2_1"/>
    <protectedRange sqref="BM93" name="Range5_14_2_1"/>
    <protectedRange sqref="BS93" name="Range5_9_1"/>
    <protectedRange sqref="BV93" name="Range5_3_2_1"/>
    <protectedRange sqref="BU93" name="Range5_4_2_1"/>
    <protectedRange sqref="BY93" name="Range5_5_2_1"/>
    <protectedRange sqref="CA93" name="Range5_6_2_1"/>
    <protectedRange sqref="CE93" name="Range5_7_2_1"/>
    <protectedRange sqref="AC77" name="Range4_5"/>
    <protectedRange sqref="CD77" name="Range5_10_3"/>
    <protectedRange sqref="BF77" name="Range5_11_3_1"/>
    <protectedRange sqref="S77" name="Range4_7_3_1"/>
    <protectedRange sqref="W77" name="Range4_6_3_1"/>
    <protectedRange sqref="Z77" name="Range4_10_3_1"/>
    <protectedRange sqref="AF77" name="Range4_1_3_1"/>
    <protectedRange sqref="BG77" name="Range5_12_3_1"/>
    <protectedRange sqref="BI77" name="Range5_13_3_1"/>
    <protectedRange sqref="BM77" name="Range5_14_3_1"/>
    <protectedRange sqref="BS77" name="Range5_15_1"/>
    <protectedRange sqref="BV77" name="Range5_3_3_1"/>
    <protectedRange sqref="BU77" name="Range5_4_3_1"/>
    <protectedRange sqref="BY77" name="Range5_5_3_1"/>
    <protectedRange sqref="CA77" name="Range5_6_3_1"/>
    <protectedRange sqref="CE77" name="Range5_7_3_1"/>
    <protectedRange sqref="AR77" name="Range4_4_3_1"/>
    <protectedRange sqref="AM77" name="Range4_3_1_1"/>
    <protectedRange sqref="AO77" name="Range4_3_1_1_1_1"/>
    <protectedRange sqref="V9:V76 V78:V92 V94:V105" name="Range4_8"/>
    <protectedRange sqref="V77" name="Range4_8_1_1"/>
    <protectedRange sqref="V93" name="Range4_8_2"/>
    <protectedRange sqref="AB9:AB76 AB94:AB105 AB78:AB92" name="Range4_11_1"/>
    <protectedRange sqref="AB93" name="Range4_11_2_1_1"/>
    <protectedRange sqref="AB77" name="Range4_11_3_1_1"/>
    <protectedRange sqref="BT9:BT76 BT94:BT105 BT78:BT92" name="Range5_2_1"/>
    <protectedRange sqref="BT77" name="Range5_2_2_1_1"/>
    <protectedRange sqref="BT93" name="Range5_2_3_1_1"/>
  </protectedRanges>
  <mergeCells count="110">
    <mergeCell ref="AE5:AG5"/>
    <mergeCell ref="AH5:AJ5"/>
    <mergeCell ref="AC6:AD6"/>
    <mergeCell ref="AI6:AJ6"/>
    <mergeCell ref="AE6:AE7"/>
    <mergeCell ref="AF6:AG6"/>
    <mergeCell ref="AH6:AH7"/>
    <mergeCell ref="W6:X6"/>
    <mergeCell ref="AB5:AD5"/>
    <mergeCell ref="Y5:AA5"/>
    <mergeCell ref="S6:S7"/>
    <mergeCell ref="V6:V7"/>
    <mergeCell ref="AB6:AB7"/>
    <mergeCell ref="T6:U6"/>
    <mergeCell ref="Y6:Y7"/>
    <mergeCell ref="CI4:CL4"/>
    <mergeCell ref="CB6:CB7"/>
    <mergeCell ref="CK6:CK7"/>
    <mergeCell ref="BJ6:BJ7"/>
    <mergeCell ref="BP6:BP7"/>
    <mergeCell ref="BR6:BR7"/>
    <mergeCell ref="BL6:BL7"/>
    <mergeCell ref="CI6:CI7"/>
    <mergeCell ref="BZ6:BZ7"/>
    <mergeCell ref="BN4:BS4"/>
    <mergeCell ref="CQ5:CR5"/>
    <mergeCell ref="CB4:CC5"/>
    <mergeCell ref="CO5:CP5"/>
    <mergeCell ref="CM4:CN5"/>
    <mergeCell ref="CI5:CJ5"/>
    <mergeCell ref="CK5:CL5"/>
    <mergeCell ref="CF3:CF7"/>
    <mergeCell ref="CI3:CT3"/>
    <mergeCell ref="CG3:CH5"/>
    <mergeCell ref="CD4:CE5"/>
    <mergeCell ref="CO4:CT4"/>
    <mergeCell ref="CS5:CT5"/>
    <mergeCell ref="D3:D7"/>
    <mergeCell ref="F6:F7"/>
    <mergeCell ref="F3:H5"/>
    <mergeCell ref="K3:L5"/>
    <mergeCell ref="G6:H6"/>
    <mergeCell ref="I6:I7"/>
    <mergeCell ref="I3:J5"/>
    <mergeCell ref="L6:L7"/>
    <mergeCell ref="BP5:BQ5"/>
    <mergeCell ref="BR5:BS5"/>
    <mergeCell ref="CV6:CV7"/>
    <mergeCell ref="CV3:CW5"/>
    <mergeCell ref="CU3:CU7"/>
    <mergeCell ref="CG6:CG7"/>
    <mergeCell ref="CO6:CO7"/>
    <mergeCell ref="CS6:CS7"/>
    <mergeCell ref="CM6:CM7"/>
    <mergeCell ref="CQ6:CQ7"/>
    <mergeCell ref="BT4:BY4"/>
    <mergeCell ref="BT5:BU5"/>
    <mergeCell ref="CD6:CD7"/>
    <mergeCell ref="BX6:BX7"/>
    <mergeCell ref="BZ4:CA5"/>
    <mergeCell ref="BV5:BW5"/>
    <mergeCell ref="BT6:BT7"/>
    <mergeCell ref="BV6:BV7"/>
    <mergeCell ref="P5:R5"/>
    <mergeCell ref="S5:U5"/>
    <mergeCell ref="AM6:AM7"/>
    <mergeCell ref="BH6:BH7"/>
    <mergeCell ref="AX6:AY6"/>
    <mergeCell ref="BC6:BC7"/>
    <mergeCell ref="BD6:BE6"/>
    <mergeCell ref="AZ6:AZ7"/>
    <mergeCell ref="V5:X5"/>
    <mergeCell ref="Z6:AA6"/>
    <mergeCell ref="AK6:AK7"/>
    <mergeCell ref="BN5:BO5"/>
    <mergeCell ref="BL5:BM5"/>
    <mergeCell ref="BH5:BI5"/>
    <mergeCell ref="AT6:AT7"/>
    <mergeCell ref="AZ4:BB5"/>
    <mergeCell ref="BA6:BB6"/>
    <mergeCell ref="P4:AJ4"/>
    <mergeCell ref="BF6:BF7"/>
    <mergeCell ref="BJ5:BK5"/>
    <mergeCell ref="AK4:AY4"/>
    <mergeCell ref="BC5:BE5"/>
    <mergeCell ref="AM5:AN5"/>
    <mergeCell ref="AW5:AY5"/>
    <mergeCell ref="AO5:AP5"/>
    <mergeCell ref="AR5:AS5"/>
    <mergeCell ref="AW6:AW7"/>
    <mergeCell ref="B1:W1"/>
    <mergeCell ref="B2:U2"/>
    <mergeCell ref="B3:B7"/>
    <mergeCell ref="M6:M7"/>
    <mergeCell ref="N6:O6"/>
    <mergeCell ref="E3:E7"/>
    <mergeCell ref="P3:CE3"/>
    <mergeCell ref="BX5:BY5"/>
    <mergeCell ref="Q6:R6"/>
    <mergeCell ref="BN6:BN7"/>
    <mergeCell ref="M3:O5"/>
    <mergeCell ref="BC4:BM4"/>
    <mergeCell ref="C3:C7"/>
    <mergeCell ref="K6:K7"/>
    <mergeCell ref="BF5:BG5"/>
    <mergeCell ref="AO6:AP6"/>
    <mergeCell ref="AT5:AV5"/>
    <mergeCell ref="AR6:AR7"/>
    <mergeCell ref="AK5:AL5"/>
    <mergeCell ref="P6:P7"/>
  </mergeCells>
  <printOptions/>
  <pageMargins left="0.17" right="0.17" top="0.17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2"/>
  <sheetViews>
    <sheetView zoomScalePageLayoutView="0" workbookViewId="0" topLeftCell="B1">
      <pane xSplit="1" ySplit="7" topLeftCell="C96" activePane="bottomRight" state="frozen"/>
      <selection pane="topLeft" activeCell="B1" sqref="B1"/>
      <selection pane="topRight" activeCell="C1" sqref="C1"/>
      <selection pane="bottomLeft" activeCell="B8" sqref="B8"/>
      <selection pane="bottomRight" activeCell="G96" sqref="G96"/>
    </sheetView>
  </sheetViews>
  <sheetFormatPr defaultColWidth="8.796875" defaultRowHeight="15"/>
  <cols>
    <col min="1" max="1" width="4.19921875" style="29" customWidth="1"/>
    <col min="2" max="2" width="14" style="29" customWidth="1"/>
    <col min="3" max="3" width="12.09765625" style="29" customWidth="1"/>
    <col min="4" max="4" width="11.19921875" style="29" customWidth="1"/>
    <col min="5" max="5" width="8.3984375" style="29" customWidth="1"/>
    <col min="6" max="6" width="10.19921875" style="29" customWidth="1"/>
    <col min="7" max="7" width="11" style="29" customWidth="1"/>
    <col min="8" max="9" width="9" style="29" customWidth="1"/>
    <col min="10" max="10" width="9.09765625" style="29" customWidth="1"/>
    <col min="11" max="11" width="9.19921875" style="29" customWidth="1"/>
    <col min="12" max="12" width="8.19921875" style="29" customWidth="1"/>
    <col min="13" max="13" width="9.59765625" style="29" customWidth="1"/>
    <col min="14" max="14" width="9.8984375" style="29" customWidth="1"/>
    <col min="15" max="15" width="10.5" style="29" customWidth="1"/>
    <col min="16" max="16" width="9.09765625" style="29" customWidth="1"/>
    <col min="17" max="16384" width="9" style="29" customWidth="1"/>
  </cols>
  <sheetData>
    <row r="1" ht="5.25" customHeight="1"/>
    <row r="2" spans="3:16" ht="24" customHeight="1">
      <c r="C2" s="155" t="s">
        <v>161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4.5" customHeight="1"/>
    <row r="4" spans="1:16" ht="71.25" customHeight="1">
      <c r="A4" s="30"/>
      <c r="B4" s="156" t="s">
        <v>24</v>
      </c>
      <c r="C4" s="158" t="s">
        <v>151</v>
      </c>
      <c r="D4" s="159"/>
      <c r="E4" s="160"/>
      <c r="F4" s="150" t="s">
        <v>157</v>
      </c>
      <c r="G4" s="150" t="s">
        <v>152</v>
      </c>
      <c r="H4" s="150" t="s">
        <v>158</v>
      </c>
      <c r="I4" s="150" t="s">
        <v>165</v>
      </c>
      <c r="J4" s="158" t="s">
        <v>4</v>
      </c>
      <c r="K4" s="159"/>
      <c r="L4" s="160"/>
      <c r="M4" s="150" t="s">
        <v>159</v>
      </c>
      <c r="N4" s="150" t="s">
        <v>152</v>
      </c>
      <c r="O4" s="150" t="s">
        <v>160</v>
      </c>
      <c r="P4" s="150" t="s">
        <v>164</v>
      </c>
    </row>
    <row r="5" spans="1:16" ht="17.25" customHeight="1">
      <c r="A5" s="32"/>
      <c r="B5" s="157"/>
      <c r="C5" s="151" t="s">
        <v>42</v>
      </c>
      <c r="D5" s="153"/>
      <c r="E5" s="154"/>
      <c r="F5" s="150"/>
      <c r="G5" s="150"/>
      <c r="H5" s="150"/>
      <c r="I5" s="150"/>
      <c r="J5" s="151" t="s">
        <v>42</v>
      </c>
      <c r="K5" s="153"/>
      <c r="L5" s="154"/>
      <c r="M5" s="150"/>
      <c r="N5" s="150"/>
      <c r="O5" s="150"/>
      <c r="P5" s="150"/>
    </row>
    <row r="6" spans="1:16" ht="104.25" customHeight="1">
      <c r="A6" s="32"/>
      <c r="B6" s="157"/>
      <c r="C6" s="152"/>
      <c r="D6" s="34" t="s">
        <v>44</v>
      </c>
      <c r="E6" s="34" t="s">
        <v>45</v>
      </c>
      <c r="F6" s="150"/>
      <c r="G6" s="150"/>
      <c r="H6" s="150"/>
      <c r="I6" s="150"/>
      <c r="J6" s="152"/>
      <c r="K6" s="34" t="s">
        <v>44</v>
      </c>
      <c r="L6" s="34" t="s">
        <v>45</v>
      </c>
      <c r="M6" s="150"/>
      <c r="N6" s="150"/>
      <c r="O6" s="150"/>
      <c r="P6" s="150"/>
    </row>
    <row r="7" spans="1:16" ht="24.75" customHeight="1">
      <c r="A7" s="32"/>
      <c r="B7" s="157"/>
      <c r="C7" s="31">
        <v>1</v>
      </c>
      <c r="D7" s="31"/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3">
        <v>24</v>
      </c>
      <c r="K7" s="33">
        <v>26</v>
      </c>
      <c r="L7" s="33">
        <v>27</v>
      </c>
      <c r="M7" s="31">
        <v>13</v>
      </c>
      <c r="N7" s="31">
        <v>14</v>
      </c>
      <c r="O7" s="31">
        <v>15</v>
      </c>
      <c r="P7" s="31">
        <v>16</v>
      </c>
    </row>
    <row r="8" spans="1:16" ht="20.25" customHeight="1">
      <c r="A8" s="35">
        <v>1</v>
      </c>
      <c r="B8" s="24" t="s">
        <v>47</v>
      </c>
      <c r="C8" s="48">
        <v>99500</v>
      </c>
      <c r="D8" s="49">
        <v>106391.2895</v>
      </c>
      <c r="E8" s="36">
        <f>D8/C8*100</f>
        <v>106.9259190954774</v>
      </c>
      <c r="F8" s="37">
        <v>83148.18299999999</v>
      </c>
      <c r="G8" s="38">
        <v>37416.682349999995</v>
      </c>
      <c r="H8" s="21">
        <v>1694.7</v>
      </c>
      <c r="I8" s="36">
        <f>D8/100*10</f>
        <v>10639.128949999998</v>
      </c>
      <c r="J8" s="54">
        <v>22000</v>
      </c>
      <c r="K8" s="54">
        <v>22597.9616</v>
      </c>
      <c r="L8" s="22">
        <f>K8/J8*100</f>
        <v>102.71800727272726</v>
      </c>
      <c r="M8" s="39">
        <v>24726.024999999998</v>
      </c>
      <c r="N8" s="38">
        <v>11126.711249999998</v>
      </c>
      <c r="O8" s="22">
        <v>1302.6</v>
      </c>
      <c r="P8" s="39">
        <f>K8/100*10</f>
        <v>2259.79616</v>
      </c>
    </row>
    <row r="9" spans="1:16" ht="18.75" customHeight="1">
      <c r="A9" s="35">
        <v>2</v>
      </c>
      <c r="B9" s="24" t="s">
        <v>48</v>
      </c>
      <c r="C9" s="48">
        <v>38000</v>
      </c>
      <c r="D9" s="49">
        <v>47512.7008</v>
      </c>
      <c r="E9" s="36">
        <f aca="true" t="shared" si="0" ref="E9:E72">D9/C9*100</f>
        <v>125.03342315789475</v>
      </c>
      <c r="F9" s="37">
        <v>12394.039200000007</v>
      </c>
      <c r="G9" s="38">
        <v>5577.317640000003</v>
      </c>
      <c r="H9" s="21"/>
      <c r="I9" s="36">
        <f aca="true" t="shared" si="1" ref="I9:I72">D9/100*5</f>
        <v>2375.63504</v>
      </c>
      <c r="J9" s="54">
        <v>5500</v>
      </c>
      <c r="K9" s="54">
        <v>6066.188</v>
      </c>
      <c r="L9" s="22">
        <f aca="true" t="shared" si="2" ref="L9:L72">K9/J9*100</f>
        <v>110.29432727272727</v>
      </c>
      <c r="M9" s="39">
        <v>1905.8640000000005</v>
      </c>
      <c r="N9" s="38">
        <v>857.6388000000002</v>
      </c>
      <c r="O9" s="22"/>
      <c r="P9" s="39">
        <f>K9/100*10</f>
        <v>606.6188000000001</v>
      </c>
    </row>
    <row r="10" spans="1:16" ht="18.75" customHeight="1">
      <c r="A10" s="35">
        <v>3</v>
      </c>
      <c r="B10" s="24" t="s">
        <v>49</v>
      </c>
      <c r="C10" s="48">
        <v>67920</v>
      </c>
      <c r="D10" s="49">
        <v>78353.745</v>
      </c>
      <c r="E10" s="36">
        <f t="shared" si="0"/>
        <v>115.36181537102472</v>
      </c>
      <c r="F10" s="40">
        <v>61175.1</v>
      </c>
      <c r="G10" s="40">
        <v>37999.6</v>
      </c>
      <c r="H10" s="22">
        <v>0</v>
      </c>
      <c r="I10" s="40">
        <v>4743.6</v>
      </c>
      <c r="J10" s="54">
        <v>24849.7</v>
      </c>
      <c r="K10" s="54">
        <v>23767.3814</v>
      </c>
      <c r="L10" s="22">
        <f t="shared" si="2"/>
        <v>95.64454057795466</v>
      </c>
      <c r="M10" s="40">
        <v>40701</v>
      </c>
      <c r="N10" s="40">
        <v>28666.6</v>
      </c>
      <c r="O10" s="41">
        <v>0</v>
      </c>
      <c r="P10" s="42">
        <v>1238.1</v>
      </c>
    </row>
    <row r="11" spans="1:16" ht="18.75" customHeight="1">
      <c r="A11" s="35">
        <v>4</v>
      </c>
      <c r="B11" s="24" t="s">
        <v>50</v>
      </c>
      <c r="C11" s="48">
        <v>30700</v>
      </c>
      <c r="D11" s="49">
        <v>36621.7811</v>
      </c>
      <c r="E11" s="36">
        <f t="shared" si="0"/>
        <v>119.28918925081433</v>
      </c>
      <c r="F11" s="37">
        <v>23807.8</v>
      </c>
      <c r="G11" s="38">
        <v>7363.3</v>
      </c>
      <c r="H11" s="21"/>
      <c r="I11" s="36">
        <v>117.1</v>
      </c>
      <c r="J11" s="54">
        <v>22400</v>
      </c>
      <c r="K11" s="54">
        <v>22779.4871</v>
      </c>
      <c r="L11" s="22">
        <f t="shared" si="2"/>
        <v>101.69413883928571</v>
      </c>
      <c r="M11" s="39">
        <v>24683.6</v>
      </c>
      <c r="N11" s="38">
        <v>12502</v>
      </c>
      <c r="O11" s="22">
        <v>521.5</v>
      </c>
      <c r="P11" s="39">
        <v>660.8</v>
      </c>
    </row>
    <row r="12" spans="1:16" ht="18.75" customHeight="1">
      <c r="A12" s="35">
        <v>5</v>
      </c>
      <c r="B12" s="24" t="s">
        <v>51</v>
      </c>
      <c r="C12" s="48">
        <v>2985.6</v>
      </c>
      <c r="D12" s="49">
        <v>2994.068</v>
      </c>
      <c r="E12" s="36">
        <f t="shared" si="0"/>
        <v>100.28362808145768</v>
      </c>
      <c r="F12" s="37">
        <v>1131.857</v>
      </c>
      <c r="G12" s="38">
        <v>509.33565</v>
      </c>
      <c r="H12" s="21">
        <v>281.9</v>
      </c>
      <c r="I12" s="36">
        <f t="shared" si="1"/>
        <v>149.7034</v>
      </c>
      <c r="J12" s="54">
        <v>2213.5</v>
      </c>
      <c r="K12" s="54">
        <v>2213.648</v>
      </c>
      <c r="L12" s="22">
        <f t="shared" si="2"/>
        <v>100.00668624350577</v>
      </c>
      <c r="M12" s="39">
        <v>5011.343000000001</v>
      </c>
      <c r="N12" s="38">
        <v>2255.1043500000005</v>
      </c>
      <c r="O12" s="22"/>
      <c r="P12" s="39">
        <f aca="true" t="shared" si="3" ref="P12:P69">K12/100*5</f>
        <v>110.68240000000002</v>
      </c>
    </row>
    <row r="13" spans="1:16" ht="18.75" customHeight="1">
      <c r="A13" s="35">
        <v>6</v>
      </c>
      <c r="B13" s="24" t="s">
        <v>52</v>
      </c>
      <c r="C13" s="48">
        <v>2500</v>
      </c>
      <c r="D13" s="49">
        <v>3508.3016000000002</v>
      </c>
      <c r="E13" s="36">
        <f t="shared" si="0"/>
        <v>140.332064</v>
      </c>
      <c r="F13" s="37"/>
      <c r="G13" s="38">
        <v>0</v>
      </c>
      <c r="H13" s="21"/>
      <c r="I13" s="36">
        <f t="shared" si="1"/>
        <v>175.41508</v>
      </c>
      <c r="J13" s="54">
        <v>1376</v>
      </c>
      <c r="K13" s="54">
        <v>1392.799</v>
      </c>
      <c r="L13" s="22">
        <f t="shared" si="2"/>
        <v>101.22085755813954</v>
      </c>
      <c r="M13" s="39">
        <v>85.27340000000004</v>
      </c>
      <c r="N13" s="38">
        <v>38.373030000000014</v>
      </c>
      <c r="O13" s="22"/>
      <c r="P13" s="39"/>
    </row>
    <row r="14" spans="1:16" ht="18.75" customHeight="1">
      <c r="A14" s="35">
        <v>7</v>
      </c>
      <c r="B14" s="24" t="s">
        <v>53</v>
      </c>
      <c r="C14" s="48">
        <v>7500</v>
      </c>
      <c r="D14" s="49">
        <v>8156.226</v>
      </c>
      <c r="E14" s="36">
        <f t="shared" si="0"/>
        <v>108.74968</v>
      </c>
      <c r="F14" s="37">
        <v>4877.939</v>
      </c>
      <c r="G14" s="38">
        <v>2195.0725500000003</v>
      </c>
      <c r="H14" s="21"/>
      <c r="I14" s="36">
        <f t="shared" si="1"/>
        <v>407.81129999999996</v>
      </c>
      <c r="J14" s="54">
        <v>5000</v>
      </c>
      <c r="K14" s="54">
        <v>4163.5782</v>
      </c>
      <c r="L14" s="22">
        <f t="shared" si="2"/>
        <v>83.271564</v>
      </c>
      <c r="M14" s="39">
        <v>12654.761400000001</v>
      </c>
      <c r="N14" s="38">
        <v>5694.64263</v>
      </c>
      <c r="O14" s="22"/>
      <c r="P14" s="39">
        <f t="shared" si="3"/>
        <v>208.17891</v>
      </c>
    </row>
    <row r="15" spans="1:16" ht="18.75" customHeight="1">
      <c r="A15" s="35">
        <v>8</v>
      </c>
      <c r="B15" s="24" t="s">
        <v>54</v>
      </c>
      <c r="C15" s="48">
        <v>7257</v>
      </c>
      <c r="D15" s="49">
        <v>7893.422</v>
      </c>
      <c r="E15" s="36">
        <f t="shared" si="0"/>
        <v>108.76976712140004</v>
      </c>
      <c r="F15" s="37">
        <v>11627.266099999999</v>
      </c>
      <c r="G15" s="38">
        <v>5232.269745</v>
      </c>
      <c r="H15" s="21"/>
      <c r="I15" s="36">
        <f t="shared" si="1"/>
        <v>394.67109999999997</v>
      </c>
      <c r="J15" s="54">
        <v>15200</v>
      </c>
      <c r="K15" s="54">
        <v>12757.945</v>
      </c>
      <c r="L15" s="22">
        <f t="shared" si="2"/>
        <v>83.93384868421052</v>
      </c>
      <c r="M15" s="39">
        <v>31277.465000000004</v>
      </c>
      <c r="N15" s="38">
        <v>14074.859250000003</v>
      </c>
      <c r="O15" s="22"/>
      <c r="P15" s="39">
        <f t="shared" si="3"/>
        <v>637.89725</v>
      </c>
    </row>
    <row r="16" spans="1:16" ht="18.75" customHeight="1">
      <c r="A16" s="35">
        <v>9</v>
      </c>
      <c r="B16" s="24" t="s">
        <v>55</v>
      </c>
      <c r="C16" s="48">
        <v>7371.6</v>
      </c>
      <c r="D16" s="49">
        <v>8768.962</v>
      </c>
      <c r="E16" s="36">
        <f t="shared" si="0"/>
        <v>118.95602040262628</v>
      </c>
      <c r="F16" s="37">
        <v>5314.007999999999</v>
      </c>
      <c r="G16" s="38">
        <v>2391.3035999999997</v>
      </c>
      <c r="H16" s="21"/>
      <c r="I16" s="36">
        <f t="shared" si="1"/>
        <v>438.44809999999995</v>
      </c>
      <c r="J16" s="54">
        <v>16902</v>
      </c>
      <c r="K16" s="54">
        <v>16932.474</v>
      </c>
      <c r="L16" s="22">
        <f t="shared" si="2"/>
        <v>100.18029818956336</v>
      </c>
      <c r="M16" s="39">
        <v>7731.6630000000005</v>
      </c>
      <c r="N16" s="38">
        <v>3479.2483500000003</v>
      </c>
      <c r="O16" s="22">
        <v>235</v>
      </c>
      <c r="P16" s="39">
        <f>K16/100*10</f>
        <v>1693.2474</v>
      </c>
    </row>
    <row r="17" spans="1:16" ht="18.75" customHeight="1">
      <c r="A17" s="35">
        <v>10</v>
      </c>
      <c r="B17" s="24" t="s">
        <v>56</v>
      </c>
      <c r="C17" s="48">
        <v>3507.6</v>
      </c>
      <c r="D17" s="49">
        <v>3229.419</v>
      </c>
      <c r="E17" s="36">
        <f t="shared" si="0"/>
        <v>92.06919261033185</v>
      </c>
      <c r="F17" s="37">
        <v>4078.944</v>
      </c>
      <c r="G17" s="38">
        <v>1835.5248</v>
      </c>
      <c r="H17" s="21">
        <v>0</v>
      </c>
      <c r="I17" s="36">
        <f t="shared" si="1"/>
        <v>161.47095000000002</v>
      </c>
      <c r="J17" s="54">
        <v>5968.4</v>
      </c>
      <c r="K17" s="54">
        <v>5777.06</v>
      </c>
      <c r="L17" s="22">
        <f t="shared" si="2"/>
        <v>96.79411567589304</v>
      </c>
      <c r="M17" s="39">
        <v>12909.995999999997</v>
      </c>
      <c r="N17" s="38">
        <v>5809.498199999999</v>
      </c>
      <c r="O17" s="22">
        <v>0</v>
      </c>
      <c r="P17" s="39">
        <f t="shared" si="3"/>
        <v>288.853</v>
      </c>
    </row>
    <row r="18" spans="1:16" ht="18.75" customHeight="1">
      <c r="A18" s="35">
        <v>11</v>
      </c>
      <c r="B18" s="24" t="s">
        <v>57</v>
      </c>
      <c r="C18" s="48">
        <v>4675</v>
      </c>
      <c r="D18" s="49">
        <v>5065.65</v>
      </c>
      <c r="E18" s="36">
        <f t="shared" si="0"/>
        <v>108.35614973262031</v>
      </c>
      <c r="F18" s="37">
        <v>4066.6</v>
      </c>
      <c r="G18" s="38">
        <v>1829.97</v>
      </c>
      <c r="H18" s="21"/>
      <c r="I18" s="36">
        <f t="shared" si="1"/>
        <v>253.28249999999997</v>
      </c>
      <c r="J18" s="54">
        <v>9000</v>
      </c>
      <c r="K18" s="54">
        <v>9035.819</v>
      </c>
      <c r="L18" s="22">
        <f t="shared" si="2"/>
        <v>100.39798888888889</v>
      </c>
      <c r="M18" s="39">
        <v>13535.1</v>
      </c>
      <c r="N18" s="38">
        <v>6090.795</v>
      </c>
      <c r="O18" s="22"/>
      <c r="P18" s="39">
        <f t="shared" si="3"/>
        <v>451.79094999999995</v>
      </c>
    </row>
    <row r="19" spans="1:16" ht="18.75" customHeight="1">
      <c r="A19" s="35">
        <v>12</v>
      </c>
      <c r="B19" s="24" t="s">
        <v>58</v>
      </c>
      <c r="C19" s="48">
        <v>19000</v>
      </c>
      <c r="D19" s="49">
        <v>20510.739</v>
      </c>
      <c r="E19" s="36">
        <f t="shared" si="0"/>
        <v>107.95125789473686</v>
      </c>
      <c r="F19" s="37">
        <v>34726.107</v>
      </c>
      <c r="G19" s="38">
        <v>15626.748150000001</v>
      </c>
      <c r="H19" s="21"/>
      <c r="I19" s="36">
        <f t="shared" si="1"/>
        <v>1025.5369500000002</v>
      </c>
      <c r="J19" s="54">
        <v>8515</v>
      </c>
      <c r="K19" s="54">
        <v>8586.374</v>
      </c>
      <c r="L19" s="22">
        <f t="shared" si="2"/>
        <v>100.83821491485614</v>
      </c>
      <c r="M19" s="39">
        <v>9823.251799999998</v>
      </c>
      <c r="N19" s="38">
        <v>4420.463309999999</v>
      </c>
      <c r="O19" s="22">
        <v>1182.9</v>
      </c>
      <c r="P19" s="39">
        <f>K19/100*10</f>
        <v>858.6374</v>
      </c>
    </row>
    <row r="20" spans="1:16" ht="18.75" customHeight="1">
      <c r="A20" s="35">
        <v>13</v>
      </c>
      <c r="B20" s="24" t="s">
        <v>59</v>
      </c>
      <c r="C20" s="48">
        <v>14650</v>
      </c>
      <c r="D20" s="49">
        <v>17720.462</v>
      </c>
      <c r="E20" s="36">
        <f t="shared" si="0"/>
        <v>120.95878498293516</v>
      </c>
      <c r="F20" s="37">
        <v>10173.32</v>
      </c>
      <c r="G20" s="38">
        <v>4577.994</v>
      </c>
      <c r="H20" s="21"/>
      <c r="I20" s="36">
        <f t="shared" si="1"/>
        <v>886.0231</v>
      </c>
      <c r="J20" s="54">
        <v>20830</v>
      </c>
      <c r="K20" s="54">
        <v>21392.582</v>
      </c>
      <c r="L20" s="22">
        <f t="shared" si="2"/>
        <v>102.70082573211714</v>
      </c>
      <c r="M20" s="39">
        <v>30065.623</v>
      </c>
      <c r="N20" s="38">
        <v>13529.530349999999</v>
      </c>
      <c r="O20" s="22"/>
      <c r="P20" s="39">
        <f t="shared" si="3"/>
        <v>1069.6290999999999</v>
      </c>
    </row>
    <row r="21" spans="1:16" ht="18.75" customHeight="1">
      <c r="A21" s="35">
        <v>14</v>
      </c>
      <c r="B21" s="24" t="s">
        <v>60</v>
      </c>
      <c r="C21" s="48">
        <v>8244</v>
      </c>
      <c r="D21" s="49">
        <v>10526.327500000001</v>
      </c>
      <c r="E21" s="36">
        <f t="shared" si="0"/>
        <v>127.68471009218827</v>
      </c>
      <c r="F21" s="37">
        <v>1157.3367999999991</v>
      </c>
      <c r="G21" s="38">
        <v>520.8015599999997</v>
      </c>
      <c r="H21" s="21"/>
      <c r="I21" s="36">
        <f t="shared" si="1"/>
        <v>526.316375</v>
      </c>
      <c r="J21" s="54">
        <v>10541.6</v>
      </c>
      <c r="K21" s="54">
        <v>10589.9693</v>
      </c>
      <c r="L21" s="22">
        <f t="shared" si="2"/>
        <v>100.45884211125447</v>
      </c>
      <c r="M21" s="39">
        <v>2013.4866000000002</v>
      </c>
      <c r="N21" s="38">
        <v>906.0689700000001</v>
      </c>
      <c r="O21" s="22">
        <v>43.70000000000073</v>
      </c>
      <c r="P21" s="39">
        <f t="shared" si="3"/>
        <v>529.4984650000001</v>
      </c>
    </row>
    <row r="22" spans="1:16" ht="18.75" customHeight="1">
      <c r="A22" s="35">
        <v>15</v>
      </c>
      <c r="B22" s="24" t="s">
        <v>48</v>
      </c>
      <c r="C22" s="48">
        <v>19100</v>
      </c>
      <c r="D22" s="49">
        <v>23922.004</v>
      </c>
      <c r="E22" s="36">
        <f t="shared" si="0"/>
        <v>125.2460942408377</v>
      </c>
      <c r="F22" s="37">
        <v>15307.808999999994</v>
      </c>
      <c r="G22" s="38">
        <v>6888.514049999998</v>
      </c>
      <c r="H22" s="21">
        <v>28.200000000000728</v>
      </c>
      <c r="I22" s="36">
        <f t="shared" si="1"/>
        <v>1196.1002</v>
      </c>
      <c r="J22" s="54">
        <v>19000</v>
      </c>
      <c r="K22" s="54">
        <v>19730.872</v>
      </c>
      <c r="L22" s="22">
        <f t="shared" si="2"/>
        <v>103.8466947368421</v>
      </c>
      <c r="M22" s="39">
        <v>42972.91499999999</v>
      </c>
      <c r="N22" s="38">
        <v>19337.811749999997</v>
      </c>
      <c r="O22" s="22">
        <v>0</v>
      </c>
      <c r="P22" s="39">
        <f t="shared" si="3"/>
        <v>986.5436</v>
      </c>
    </row>
    <row r="23" spans="1:16" ht="18.75" customHeight="1">
      <c r="A23" s="35">
        <v>16</v>
      </c>
      <c r="B23" s="24" t="s">
        <v>61</v>
      </c>
      <c r="C23" s="48">
        <v>1058</v>
      </c>
      <c r="D23" s="49">
        <v>1127.442</v>
      </c>
      <c r="E23" s="36">
        <f t="shared" si="0"/>
        <v>106.56351606805292</v>
      </c>
      <c r="F23" s="37">
        <v>206.50800000000004</v>
      </c>
      <c r="G23" s="38">
        <v>92.92860000000002</v>
      </c>
      <c r="H23" s="21"/>
      <c r="I23" s="36"/>
      <c r="J23" s="54">
        <v>2080</v>
      </c>
      <c r="K23" s="54">
        <v>2080.374</v>
      </c>
      <c r="L23" s="22">
        <f t="shared" si="2"/>
        <v>100.01798076923076</v>
      </c>
      <c r="M23" s="39">
        <v>398.92599999999993</v>
      </c>
      <c r="N23" s="38">
        <v>179.51669999999996</v>
      </c>
      <c r="O23" s="22">
        <v>5</v>
      </c>
      <c r="P23" s="39">
        <f t="shared" si="3"/>
        <v>104.0187</v>
      </c>
    </row>
    <row r="24" spans="1:16" ht="18.75" customHeight="1">
      <c r="A24" s="35">
        <v>17</v>
      </c>
      <c r="B24" s="24" t="s">
        <v>62</v>
      </c>
      <c r="C24" s="48">
        <v>6870</v>
      </c>
      <c r="D24" s="49">
        <v>6681.538</v>
      </c>
      <c r="E24" s="36">
        <f t="shared" si="0"/>
        <v>97.25673944687044</v>
      </c>
      <c r="F24" s="37">
        <v>4831.104</v>
      </c>
      <c r="G24" s="38">
        <v>2173.9968000000003</v>
      </c>
      <c r="H24" s="21">
        <v>597.4</v>
      </c>
      <c r="I24" s="36">
        <f t="shared" si="1"/>
        <v>334.07689999999997</v>
      </c>
      <c r="J24" s="54">
        <v>3500</v>
      </c>
      <c r="K24" s="54">
        <v>3179.168</v>
      </c>
      <c r="L24" s="22">
        <f t="shared" si="2"/>
        <v>90.83337142857143</v>
      </c>
      <c r="M24" s="39">
        <v>1661.395</v>
      </c>
      <c r="N24" s="38">
        <v>747.62775</v>
      </c>
      <c r="O24" s="22">
        <v>40.09999999999991</v>
      </c>
      <c r="P24" s="39">
        <f>K24/100*10</f>
        <v>317.91679999999997</v>
      </c>
    </row>
    <row r="25" spans="1:16" ht="18.75" customHeight="1">
      <c r="A25" s="35">
        <v>18</v>
      </c>
      <c r="B25" s="24" t="s">
        <v>63</v>
      </c>
      <c r="C25" s="48">
        <v>30536.2</v>
      </c>
      <c r="D25" s="49">
        <v>32934.227</v>
      </c>
      <c r="E25" s="36">
        <f t="shared" si="0"/>
        <v>107.85306292204007</v>
      </c>
      <c r="F25" s="37">
        <v>31340.288999999997</v>
      </c>
      <c r="G25" s="38">
        <v>14103.130049999998</v>
      </c>
      <c r="H25" s="21">
        <v>1874</v>
      </c>
      <c r="I25" s="36">
        <f t="shared" si="1"/>
        <v>1646.71135</v>
      </c>
      <c r="J25" s="54">
        <v>1880</v>
      </c>
      <c r="K25" s="54">
        <v>1880.5256</v>
      </c>
      <c r="L25" s="22">
        <f t="shared" si="2"/>
        <v>100.0279574468085</v>
      </c>
      <c r="M25" s="39">
        <v>1595.6672</v>
      </c>
      <c r="N25" s="38">
        <v>718.05024</v>
      </c>
      <c r="O25" s="22">
        <v>136</v>
      </c>
      <c r="P25" s="39">
        <f>K25/100*10</f>
        <v>188.05256</v>
      </c>
    </row>
    <row r="26" spans="1:16" ht="18.75" customHeight="1">
      <c r="A26" s="35">
        <v>19</v>
      </c>
      <c r="B26" s="24" t="s">
        <v>64</v>
      </c>
      <c r="C26" s="48">
        <v>6600</v>
      </c>
      <c r="D26" s="49">
        <v>7504.494000000001</v>
      </c>
      <c r="E26" s="36">
        <f t="shared" si="0"/>
        <v>113.70445454545455</v>
      </c>
      <c r="F26" s="37">
        <v>2623.4660000000003</v>
      </c>
      <c r="G26" s="38">
        <v>1180.5597000000002</v>
      </c>
      <c r="H26" s="21"/>
      <c r="I26" s="36">
        <f t="shared" si="1"/>
        <v>375.22470000000004</v>
      </c>
      <c r="J26" s="54">
        <v>3200</v>
      </c>
      <c r="K26" s="54">
        <v>3207.331</v>
      </c>
      <c r="L26" s="22">
        <f t="shared" si="2"/>
        <v>100.22909375</v>
      </c>
      <c r="M26" s="39">
        <v>1382.123</v>
      </c>
      <c r="N26" s="38">
        <v>621.95535</v>
      </c>
      <c r="O26" s="22">
        <v>209.8</v>
      </c>
      <c r="P26" s="39">
        <f>K26/100*10</f>
        <v>320.7331</v>
      </c>
    </row>
    <row r="27" spans="1:16" ht="18.75" customHeight="1">
      <c r="A27" s="35">
        <v>20</v>
      </c>
      <c r="B27" s="24" t="s">
        <v>65</v>
      </c>
      <c r="C27" s="48">
        <v>2578.4</v>
      </c>
      <c r="D27" s="49">
        <v>742.732</v>
      </c>
      <c r="E27" s="36">
        <f t="shared" si="0"/>
        <v>28.805926155755508</v>
      </c>
      <c r="F27" s="37">
        <v>3450.6969999999997</v>
      </c>
      <c r="G27" s="38">
        <v>1552.8136499999998</v>
      </c>
      <c r="H27" s="21">
        <v>728.3</v>
      </c>
      <c r="I27" s="36"/>
      <c r="J27" s="54">
        <v>1365</v>
      </c>
      <c r="K27" s="54">
        <v>1369.71</v>
      </c>
      <c r="L27" s="22">
        <f t="shared" si="2"/>
        <v>100.34505494505494</v>
      </c>
      <c r="M27" s="39">
        <v>1161.3609999999999</v>
      </c>
      <c r="N27" s="38">
        <v>522.61245</v>
      </c>
      <c r="O27" s="22">
        <v>126</v>
      </c>
      <c r="P27" s="39">
        <f>K27/100*10</f>
        <v>136.971</v>
      </c>
    </row>
    <row r="28" spans="1:16" ht="18.75" customHeight="1">
      <c r="A28" s="35">
        <v>21</v>
      </c>
      <c r="B28" s="24" t="s">
        <v>66</v>
      </c>
      <c r="C28" s="48">
        <v>5892.4</v>
      </c>
      <c r="D28" s="49">
        <v>5949.4980000000005</v>
      </c>
      <c r="E28" s="36">
        <f t="shared" si="0"/>
        <v>100.96901092933273</v>
      </c>
      <c r="F28" s="37">
        <v>11189.092</v>
      </c>
      <c r="G28" s="38">
        <v>5035.0914</v>
      </c>
      <c r="H28" s="21"/>
      <c r="I28" s="36">
        <f t="shared" si="1"/>
        <v>297.47490000000005</v>
      </c>
      <c r="J28" s="54">
        <v>6760</v>
      </c>
      <c r="K28" s="54">
        <v>6782.183</v>
      </c>
      <c r="L28" s="22">
        <f t="shared" si="2"/>
        <v>100.32815088757397</v>
      </c>
      <c r="M28" s="39">
        <v>17815.962</v>
      </c>
      <c r="N28" s="38">
        <v>8017.1829</v>
      </c>
      <c r="O28" s="22"/>
      <c r="P28" s="39">
        <f t="shared" si="3"/>
        <v>339.10915</v>
      </c>
    </row>
    <row r="29" spans="1:16" ht="18.75" customHeight="1">
      <c r="A29" s="35">
        <v>22</v>
      </c>
      <c r="B29" s="24" t="s">
        <v>67</v>
      </c>
      <c r="C29" s="48">
        <v>2841.3</v>
      </c>
      <c r="D29" s="49">
        <v>3120.6330000000003</v>
      </c>
      <c r="E29" s="36">
        <f t="shared" si="0"/>
        <v>109.83116883116884</v>
      </c>
      <c r="F29" s="37">
        <v>4240.258</v>
      </c>
      <c r="G29" s="38">
        <v>1908.1161</v>
      </c>
      <c r="H29" s="21"/>
      <c r="I29" s="36">
        <f t="shared" si="1"/>
        <v>156.03165</v>
      </c>
      <c r="J29" s="54">
        <v>5112</v>
      </c>
      <c r="K29" s="54">
        <v>4137.966</v>
      </c>
      <c r="L29" s="22">
        <f t="shared" si="2"/>
        <v>80.94612676056339</v>
      </c>
      <c r="M29" s="39">
        <v>8279.606</v>
      </c>
      <c r="N29" s="38">
        <v>3725.8226999999997</v>
      </c>
      <c r="O29" s="22">
        <v>12</v>
      </c>
      <c r="P29" s="39">
        <f t="shared" si="3"/>
        <v>206.8983</v>
      </c>
    </row>
    <row r="30" spans="1:16" ht="18.75" customHeight="1">
      <c r="A30" s="35">
        <v>23</v>
      </c>
      <c r="B30" s="24" t="s">
        <v>68</v>
      </c>
      <c r="C30" s="48">
        <v>2580</v>
      </c>
      <c r="D30" s="49">
        <v>2860.744</v>
      </c>
      <c r="E30" s="36">
        <f t="shared" si="0"/>
        <v>110.8815503875969</v>
      </c>
      <c r="F30" s="37">
        <v>2200.8239999999996</v>
      </c>
      <c r="G30" s="38">
        <v>990.3707999999999</v>
      </c>
      <c r="H30" s="21">
        <v>73.09999999999991</v>
      </c>
      <c r="I30" s="36">
        <f t="shared" si="1"/>
        <v>143.0372</v>
      </c>
      <c r="J30" s="54">
        <v>1880</v>
      </c>
      <c r="K30" s="54">
        <v>1893.49</v>
      </c>
      <c r="L30" s="22">
        <f t="shared" si="2"/>
        <v>100.71755319148936</v>
      </c>
      <c r="M30" s="39">
        <v>690.1369999999997</v>
      </c>
      <c r="N30" s="38">
        <v>310.5616499999999</v>
      </c>
      <c r="O30" s="22">
        <v>537.7</v>
      </c>
      <c r="P30" s="39">
        <f>K30/100*10</f>
        <v>189.349</v>
      </c>
    </row>
    <row r="31" spans="1:16" ht="18.75" customHeight="1">
      <c r="A31" s="35">
        <v>24</v>
      </c>
      <c r="B31" s="24" t="s">
        <v>69</v>
      </c>
      <c r="C31" s="48">
        <v>1770</v>
      </c>
      <c r="D31" s="49">
        <v>2310.17</v>
      </c>
      <c r="E31" s="36">
        <f t="shared" si="0"/>
        <v>130.5180790960452</v>
      </c>
      <c r="F31" s="37">
        <v>1035.445</v>
      </c>
      <c r="G31" s="38">
        <v>465.95025</v>
      </c>
      <c r="H31" s="21"/>
      <c r="I31" s="36"/>
      <c r="J31" s="54">
        <v>2500</v>
      </c>
      <c r="K31" s="54">
        <v>2604.396</v>
      </c>
      <c r="L31" s="22">
        <f t="shared" si="2"/>
        <v>104.17584</v>
      </c>
      <c r="M31" s="39">
        <v>2394.456</v>
      </c>
      <c r="N31" s="38">
        <v>1077.5052</v>
      </c>
      <c r="O31" s="22"/>
      <c r="P31" s="39">
        <f t="shared" si="3"/>
        <v>130.21980000000002</v>
      </c>
    </row>
    <row r="32" spans="1:16" ht="18.75" customHeight="1">
      <c r="A32" s="35">
        <v>25</v>
      </c>
      <c r="B32" s="24" t="s">
        <v>70</v>
      </c>
      <c r="C32" s="48">
        <v>3269</v>
      </c>
      <c r="D32" s="49">
        <v>2381.834</v>
      </c>
      <c r="E32" s="36">
        <f t="shared" si="0"/>
        <v>72.86124197002141</v>
      </c>
      <c r="F32" s="37">
        <v>6020.813</v>
      </c>
      <c r="G32" s="38">
        <v>2709.36585</v>
      </c>
      <c r="H32" s="21"/>
      <c r="I32" s="36"/>
      <c r="J32" s="54">
        <v>4017</v>
      </c>
      <c r="K32" s="54">
        <v>3437.194</v>
      </c>
      <c r="L32" s="22">
        <f t="shared" si="2"/>
        <v>85.5661936768733</v>
      </c>
      <c r="M32" s="39">
        <v>12574.155999999999</v>
      </c>
      <c r="N32" s="38">
        <v>5658.370199999999</v>
      </c>
      <c r="O32" s="22"/>
      <c r="P32" s="39">
        <f t="shared" si="3"/>
        <v>171.8597</v>
      </c>
    </row>
    <row r="33" spans="1:16" ht="18.75" customHeight="1">
      <c r="A33" s="35">
        <v>26</v>
      </c>
      <c r="B33" s="24" t="s">
        <v>71</v>
      </c>
      <c r="C33" s="48">
        <v>1943.6</v>
      </c>
      <c r="D33" s="49">
        <v>2763.128</v>
      </c>
      <c r="E33" s="36">
        <f t="shared" si="0"/>
        <v>142.1654661452974</v>
      </c>
      <c r="F33" s="37">
        <v>3738.4130000000005</v>
      </c>
      <c r="G33" s="38">
        <v>1682.2858500000002</v>
      </c>
      <c r="H33" s="21"/>
      <c r="I33" s="36">
        <f t="shared" si="1"/>
        <v>138.1564</v>
      </c>
      <c r="J33" s="54">
        <v>5140.6</v>
      </c>
      <c r="K33" s="54">
        <v>4632.9768</v>
      </c>
      <c r="L33" s="22">
        <f t="shared" si="2"/>
        <v>90.12521495545268</v>
      </c>
      <c r="M33" s="39">
        <v>4016.6</v>
      </c>
      <c r="N33" s="38">
        <v>1807.47</v>
      </c>
      <c r="O33" s="22"/>
      <c r="P33" s="39">
        <f t="shared" si="3"/>
        <v>231.64884</v>
      </c>
    </row>
    <row r="34" spans="1:16" ht="18.75" customHeight="1">
      <c r="A34" s="35">
        <v>27</v>
      </c>
      <c r="B34" s="24" t="s">
        <v>72</v>
      </c>
      <c r="C34" s="48">
        <v>3956.8</v>
      </c>
      <c r="D34" s="49">
        <v>3965.744</v>
      </c>
      <c r="E34" s="36">
        <f t="shared" si="0"/>
        <v>100.22604124545087</v>
      </c>
      <c r="F34" s="37">
        <v>2979.849</v>
      </c>
      <c r="G34" s="38">
        <v>1340.9320500000001</v>
      </c>
      <c r="H34" s="21"/>
      <c r="I34" s="36">
        <f t="shared" si="1"/>
        <v>198.2872</v>
      </c>
      <c r="J34" s="54">
        <v>3250</v>
      </c>
      <c r="K34" s="54">
        <v>3264.602</v>
      </c>
      <c r="L34" s="22">
        <f t="shared" si="2"/>
        <v>100.4492923076923</v>
      </c>
      <c r="M34" s="39">
        <v>4420.945</v>
      </c>
      <c r="N34" s="38">
        <v>1989.4252499999998</v>
      </c>
      <c r="O34" s="22">
        <v>91.30000000000018</v>
      </c>
      <c r="P34" s="39">
        <f t="shared" si="3"/>
        <v>163.2301</v>
      </c>
    </row>
    <row r="35" spans="1:16" ht="18.75" customHeight="1">
      <c r="A35" s="35">
        <v>28</v>
      </c>
      <c r="B35" s="24" t="s">
        <v>73</v>
      </c>
      <c r="C35" s="48">
        <v>11875</v>
      </c>
      <c r="D35" s="49">
        <v>13096.094000000001</v>
      </c>
      <c r="E35" s="36">
        <f t="shared" si="0"/>
        <v>110.28289684210526</v>
      </c>
      <c r="F35" s="37">
        <v>30550.688</v>
      </c>
      <c r="G35" s="38">
        <v>13747.809599999999</v>
      </c>
      <c r="H35" s="21"/>
      <c r="I35" s="36">
        <f t="shared" si="1"/>
        <v>654.8047000000001</v>
      </c>
      <c r="J35" s="54">
        <v>2705</v>
      </c>
      <c r="K35" s="54">
        <v>2707.432</v>
      </c>
      <c r="L35" s="22">
        <f t="shared" si="2"/>
        <v>100.08990757855823</v>
      </c>
      <c r="M35" s="39">
        <v>8562.418000000001</v>
      </c>
      <c r="N35" s="38">
        <v>3853.0881000000004</v>
      </c>
      <c r="O35" s="22">
        <v>365.9</v>
      </c>
      <c r="P35" s="39">
        <f>K35/100*10</f>
        <v>270.74319999999994</v>
      </c>
    </row>
    <row r="36" spans="1:16" ht="18.75" customHeight="1">
      <c r="A36" s="35">
        <v>29</v>
      </c>
      <c r="B36" s="24" t="s">
        <v>74</v>
      </c>
      <c r="C36" s="48">
        <v>4145.1</v>
      </c>
      <c r="D36" s="49">
        <v>4204.242</v>
      </c>
      <c r="E36" s="36">
        <f t="shared" si="0"/>
        <v>101.42679308098718</v>
      </c>
      <c r="F36" s="37">
        <v>5030.767</v>
      </c>
      <c r="G36" s="38">
        <v>2263.84515</v>
      </c>
      <c r="H36" s="21">
        <v>433.2000000000007</v>
      </c>
      <c r="I36" s="36">
        <f>D36/100*10</f>
        <v>420.4242</v>
      </c>
      <c r="J36" s="54">
        <v>2550</v>
      </c>
      <c r="K36" s="54">
        <v>2610.543</v>
      </c>
      <c r="L36" s="22">
        <f t="shared" si="2"/>
        <v>102.37423529411764</v>
      </c>
      <c r="M36" s="39">
        <v>253.105</v>
      </c>
      <c r="N36" s="38">
        <v>113.89725</v>
      </c>
      <c r="O36" s="22"/>
      <c r="P36" s="39">
        <f t="shared" si="3"/>
        <v>130.52715</v>
      </c>
    </row>
    <row r="37" spans="1:16" ht="18.75" customHeight="1">
      <c r="A37" s="35">
        <v>30</v>
      </c>
      <c r="B37" s="24" t="s">
        <v>75</v>
      </c>
      <c r="C37" s="48">
        <v>3500</v>
      </c>
      <c r="D37" s="49">
        <v>3906.761</v>
      </c>
      <c r="E37" s="36">
        <f t="shared" si="0"/>
        <v>111.62174285714286</v>
      </c>
      <c r="F37" s="37">
        <v>6885.7660000000005</v>
      </c>
      <c r="G37" s="38">
        <v>3098.5947000000006</v>
      </c>
      <c r="H37" s="21"/>
      <c r="I37" s="36"/>
      <c r="J37" s="54">
        <v>1600</v>
      </c>
      <c r="K37" s="54">
        <v>1669.237</v>
      </c>
      <c r="L37" s="22">
        <f t="shared" si="2"/>
        <v>104.3273125</v>
      </c>
      <c r="M37" s="39">
        <v>2497.9909999999995</v>
      </c>
      <c r="N37" s="38">
        <v>1124.09595</v>
      </c>
      <c r="O37" s="22">
        <v>42.59999999999991</v>
      </c>
      <c r="P37" s="39">
        <f t="shared" si="3"/>
        <v>83.46185</v>
      </c>
    </row>
    <row r="38" spans="1:16" ht="18.75" customHeight="1">
      <c r="A38" s="35">
        <v>31</v>
      </c>
      <c r="B38" s="24" t="s">
        <v>76</v>
      </c>
      <c r="C38" s="48">
        <v>5920.4</v>
      </c>
      <c r="D38" s="49">
        <v>6694.142000000001</v>
      </c>
      <c r="E38" s="36">
        <f t="shared" si="0"/>
        <v>113.0690831700561</v>
      </c>
      <c r="F38" s="37">
        <v>2569.0843999999997</v>
      </c>
      <c r="G38" s="38">
        <v>1156.08798</v>
      </c>
      <c r="H38" s="21"/>
      <c r="I38" s="36">
        <f t="shared" si="1"/>
        <v>334.7071</v>
      </c>
      <c r="J38" s="54">
        <v>6400</v>
      </c>
      <c r="K38" s="54">
        <v>6723.7984</v>
      </c>
      <c r="L38" s="22">
        <f t="shared" si="2"/>
        <v>105.05935</v>
      </c>
      <c r="M38" s="39">
        <v>3722.32</v>
      </c>
      <c r="N38" s="38">
        <v>1675.0439999999999</v>
      </c>
      <c r="O38" s="22"/>
      <c r="P38" s="39">
        <f t="shared" si="3"/>
        <v>336.18992</v>
      </c>
    </row>
    <row r="39" spans="1:16" ht="18.75" customHeight="1">
      <c r="A39" s="35">
        <v>32</v>
      </c>
      <c r="B39" s="24" t="s">
        <v>77</v>
      </c>
      <c r="C39" s="48">
        <v>6610</v>
      </c>
      <c r="D39" s="49">
        <v>6619.7197</v>
      </c>
      <c r="E39" s="36">
        <f t="shared" si="0"/>
        <v>100.14704538577912</v>
      </c>
      <c r="F39" s="37">
        <v>3009.1940000000004</v>
      </c>
      <c r="G39" s="38">
        <v>1354.1373</v>
      </c>
      <c r="H39" s="21">
        <v>120.8</v>
      </c>
      <c r="I39" s="36">
        <f>D39/100*10</f>
        <v>661.97197</v>
      </c>
      <c r="J39" s="54">
        <v>5230</v>
      </c>
      <c r="K39" s="54">
        <v>5243.338</v>
      </c>
      <c r="L39" s="22">
        <f t="shared" si="2"/>
        <v>100.25502868068834</v>
      </c>
      <c r="M39" s="39">
        <v>11642.151999999998</v>
      </c>
      <c r="N39" s="38">
        <v>5238.9684</v>
      </c>
      <c r="O39" s="22"/>
      <c r="P39" s="39">
        <f t="shared" si="3"/>
        <v>262.1669</v>
      </c>
    </row>
    <row r="40" spans="1:16" ht="18.75" customHeight="1">
      <c r="A40" s="35">
        <v>33</v>
      </c>
      <c r="B40" s="24" t="s">
        <v>78</v>
      </c>
      <c r="C40" s="48">
        <v>3300</v>
      </c>
      <c r="D40" s="49">
        <v>4831.062000000001</v>
      </c>
      <c r="E40" s="36">
        <f t="shared" si="0"/>
        <v>146.3958181818182</v>
      </c>
      <c r="F40" s="37">
        <v>6549.622000000001</v>
      </c>
      <c r="G40" s="38">
        <v>2947.3299</v>
      </c>
      <c r="H40" s="21"/>
      <c r="I40" s="36">
        <f>D40/100*10</f>
        <v>483.10620000000006</v>
      </c>
      <c r="J40" s="54">
        <v>2801.2</v>
      </c>
      <c r="K40" s="54">
        <v>3084.95</v>
      </c>
      <c r="L40" s="22">
        <f t="shared" si="2"/>
        <v>110.12958731972012</v>
      </c>
      <c r="M40" s="39">
        <v>3649.6609999999996</v>
      </c>
      <c r="N40" s="38">
        <v>1642.3474499999998</v>
      </c>
      <c r="O40" s="22">
        <v>7.399999999999636</v>
      </c>
      <c r="P40" s="39">
        <f t="shared" si="3"/>
        <v>154.2475</v>
      </c>
    </row>
    <row r="41" spans="1:16" ht="18.75" customHeight="1">
      <c r="A41" s="35">
        <v>34</v>
      </c>
      <c r="B41" s="24" t="s">
        <v>79</v>
      </c>
      <c r="C41" s="48">
        <v>841.5</v>
      </c>
      <c r="D41" s="49">
        <v>919.7330000000001</v>
      </c>
      <c r="E41" s="36">
        <f t="shared" si="0"/>
        <v>109.29685086155676</v>
      </c>
      <c r="F41" s="37">
        <v>455.3369999999999</v>
      </c>
      <c r="G41" s="38">
        <v>204.90164999999993</v>
      </c>
      <c r="H41" s="21"/>
      <c r="I41" s="36"/>
      <c r="J41" s="54">
        <v>1264.5</v>
      </c>
      <c r="K41" s="54">
        <v>1265.307</v>
      </c>
      <c r="L41" s="22">
        <f t="shared" si="2"/>
        <v>100.06381969157769</v>
      </c>
      <c r="M41" s="39">
        <v>810.5140000000001</v>
      </c>
      <c r="N41" s="38">
        <v>364.73130000000003</v>
      </c>
      <c r="O41" s="22">
        <v>55.59999999999991</v>
      </c>
      <c r="P41" s="39">
        <f t="shared" si="3"/>
        <v>63.26535</v>
      </c>
    </row>
    <row r="42" spans="1:16" ht="18.75" customHeight="1">
      <c r="A42" s="35">
        <v>35</v>
      </c>
      <c r="B42" s="24" t="s">
        <v>80</v>
      </c>
      <c r="C42" s="48">
        <v>7418.5</v>
      </c>
      <c r="D42" s="49">
        <v>8071.136</v>
      </c>
      <c r="E42" s="36">
        <f t="shared" si="0"/>
        <v>108.79741187571612</v>
      </c>
      <c r="F42" s="37">
        <v>272.049</v>
      </c>
      <c r="G42" s="38">
        <v>122.42205</v>
      </c>
      <c r="H42" s="21">
        <v>651.3</v>
      </c>
      <c r="I42" s="36">
        <f>D42/100*10</f>
        <v>807.1136</v>
      </c>
      <c r="J42" s="54">
        <v>5237</v>
      </c>
      <c r="K42" s="54">
        <v>5265.824</v>
      </c>
      <c r="L42" s="22">
        <f t="shared" si="2"/>
        <v>100.55039144548405</v>
      </c>
      <c r="M42" s="39">
        <v>129.2519999999995</v>
      </c>
      <c r="N42" s="38">
        <v>58.163399999999776</v>
      </c>
      <c r="O42" s="22"/>
      <c r="P42" s="39">
        <f t="shared" si="3"/>
        <v>263.2912</v>
      </c>
    </row>
    <row r="43" spans="1:16" ht="18.75" customHeight="1">
      <c r="A43" s="35">
        <v>36</v>
      </c>
      <c r="B43" s="24" t="s">
        <v>81</v>
      </c>
      <c r="C43" s="48">
        <v>1110</v>
      </c>
      <c r="D43" s="49">
        <v>1890.1709999999998</v>
      </c>
      <c r="E43" s="36">
        <f t="shared" si="0"/>
        <v>170.28567567567566</v>
      </c>
      <c r="F43" s="37">
        <v>401.4029999999998</v>
      </c>
      <c r="G43" s="38">
        <v>180.6313499999999</v>
      </c>
      <c r="H43" s="21"/>
      <c r="I43" s="36"/>
      <c r="J43" s="54">
        <v>2350</v>
      </c>
      <c r="K43" s="54">
        <v>2430.674</v>
      </c>
      <c r="L43" s="22">
        <f t="shared" si="2"/>
        <v>103.43293617021277</v>
      </c>
      <c r="M43" s="39">
        <v>763.7370000000001</v>
      </c>
      <c r="N43" s="38">
        <v>343.68165000000005</v>
      </c>
      <c r="O43" s="22">
        <v>55.90000000000009</v>
      </c>
      <c r="P43" s="39">
        <f>K43/100*10</f>
        <v>243.06740000000002</v>
      </c>
    </row>
    <row r="44" spans="1:16" ht="18.75" customHeight="1">
      <c r="A44" s="35">
        <v>37</v>
      </c>
      <c r="B44" s="24" t="s">
        <v>82</v>
      </c>
      <c r="C44" s="48">
        <v>1629</v>
      </c>
      <c r="D44" s="49">
        <v>1760.636</v>
      </c>
      <c r="E44" s="36">
        <f t="shared" si="0"/>
        <v>108.08078575813383</v>
      </c>
      <c r="F44" s="37">
        <v>2327.114</v>
      </c>
      <c r="G44" s="38">
        <v>1047.2013</v>
      </c>
      <c r="H44" s="21"/>
      <c r="I44" s="36">
        <f t="shared" si="1"/>
        <v>88.03179999999999</v>
      </c>
      <c r="J44" s="54">
        <v>4007.1</v>
      </c>
      <c r="K44" s="54">
        <v>4008</v>
      </c>
      <c r="L44" s="22">
        <f t="shared" si="2"/>
        <v>100.02246013326345</v>
      </c>
      <c r="M44" s="39">
        <v>3733.1</v>
      </c>
      <c r="N44" s="38">
        <v>1679.895</v>
      </c>
      <c r="O44" s="22">
        <v>629.9</v>
      </c>
      <c r="P44" s="39">
        <f>K44/100*10</f>
        <v>400.79999999999995</v>
      </c>
    </row>
    <row r="45" spans="1:16" ht="18.75" customHeight="1">
      <c r="A45" s="35">
        <v>38</v>
      </c>
      <c r="B45" s="24" t="s">
        <v>83</v>
      </c>
      <c r="C45" s="48">
        <v>3290</v>
      </c>
      <c r="D45" s="49">
        <v>2960.529</v>
      </c>
      <c r="E45" s="36">
        <f t="shared" si="0"/>
        <v>89.9856838905775</v>
      </c>
      <c r="F45" s="37">
        <v>4090.5789999999997</v>
      </c>
      <c r="G45" s="38">
        <v>1840.7605499999997</v>
      </c>
      <c r="H45" s="21">
        <v>291.1</v>
      </c>
      <c r="I45" s="36">
        <f>D45/100*10</f>
        <v>296.0529</v>
      </c>
      <c r="J45" s="54">
        <v>3500</v>
      </c>
      <c r="K45" s="54">
        <v>2850.367</v>
      </c>
      <c r="L45" s="22">
        <f t="shared" si="2"/>
        <v>81.43905714285715</v>
      </c>
      <c r="M45" s="39">
        <v>3465.092</v>
      </c>
      <c r="N45" s="38">
        <v>1559.2914</v>
      </c>
      <c r="O45" s="22">
        <v>281.2</v>
      </c>
      <c r="P45" s="39">
        <f>K45/100*10</f>
        <v>285.03670000000005</v>
      </c>
    </row>
    <row r="46" spans="1:16" ht="18.75" customHeight="1">
      <c r="A46" s="35">
        <v>39</v>
      </c>
      <c r="B46" s="24" t="s">
        <v>84</v>
      </c>
      <c r="C46" s="48">
        <v>2076</v>
      </c>
      <c r="D46" s="49">
        <v>2359.257</v>
      </c>
      <c r="E46" s="36">
        <f t="shared" si="0"/>
        <v>113.64436416184971</v>
      </c>
      <c r="F46" s="37">
        <v>1442.045</v>
      </c>
      <c r="G46" s="38">
        <v>648.92025</v>
      </c>
      <c r="H46" s="21"/>
      <c r="I46" s="36">
        <v>50</v>
      </c>
      <c r="J46" s="54">
        <v>2018.9</v>
      </c>
      <c r="K46" s="54">
        <v>2079.846</v>
      </c>
      <c r="L46" s="22">
        <f t="shared" si="2"/>
        <v>103.01877259894002</v>
      </c>
      <c r="M46" s="39">
        <v>692.9939999999999</v>
      </c>
      <c r="N46" s="38">
        <v>311.84729999999996</v>
      </c>
      <c r="O46" s="22">
        <v>55.30000000000018</v>
      </c>
      <c r="P46" s="39">
        <f>K46/100*10</f>
        <v>207.9846</v>
      </c>
    </row>
    <row r="47" spans="1:16" ht="18.75" customHeight="1">
      <c r="A47" s="35">
        <v>40</v>
      </c>
      <c r="B47" s="24" t="s">
        <v>85</v>
      </c>
      <c r="C47" s="48">
        <v>4005</v>
      </c>
      <c r="D47" s="49">
        <v>4911.11</v>
      </c>
      <c r="E47" s="36">
        <f t="shared" si="0"/>
        <v>122.62446941323344</v>
      </c>
      <c r="F47" s="37">
        <v>3767.974</v>
      </c>
      <c r="G47" s="38">
        <v>1695.5883000000001</v>
      </c>
      <c r="H47" s="21"/>
      <c r="I47" s="36">
        <f t="shared" si="1"/>
        <v>245.55549999999997</v>
      </c>
      <c r="J47" s="54">
        <v>8200</v>
      </c>
      <c r="K47" s="54">
        <v>8213.2422</v>
      </c>
      <c r="L47" s="22">
        <f t="shared" si="2"/>
        <v>100.16149024390243</v>
      </c>
      <c r="M47" s="39">
        <v>16676.6008</v>
      </c>
      <c r="N47" s="38">
        <v>7504.47036</v>
      </c>
      <c r="O47" s="22"/>
      <c r="P47" s="39">
        <f t="shared" si="3"/>
        <v>410.66211000000004</v>
      </c>
    </row>
    <row r="48" spans="1:16" ht="18.75" customHeight="1">
      <c r="A48" s="35">
        <v>41</v>
      </c>
      <c r="B48" s="24" t="s">
        <v>86</v>
      </c>
      <c r="C48" s="48">
        <v>1580</v>
      </c>
      <c r="D48" s="49">
        <v>2135.574</v>
      </c>
      <c r="E48" s="36">
        <f t="shared" si="0"/>
        <v>135.16291139240505</v>
      </c>
      <c r="F48" s="37"/>
      <c r="G48" s="38">
        <v>0</v>
      </c>
      <c r="H48" s="21">
        <v>88.2</v>
      </c>
      <c r="I48" s="36">
        <f>D48/100*10</f>
        <v>213.5574</v>
      </c>
      <c r="J48" s="54">
        <v>8800</v>
      </c>
      <c r="K48" s="54">
        <v>8820.416</v>
      </c>
      <c r="L48" s="22">
        <f t="shared" si="2"/>
        <v>100.23199999999999</v>
      </c>
      <c r="M48" s="39">
        <v>3030.2191000000003</v>
      </c>
      <c r="N48" s="38">
        <v>1363.5985950000002</v>
      </c>
      <c r="O48" s="22"/>
      <c r="P48" s="39">
        <f t="shared" si="3"/>
        <v>441.02079999999995</v>
      </c>
    </row>
    <row r="49" spans="1:16" ht="18.75" customHeight="1">
      <c r="A49" s="35">
        <v>42</v>
      </c>
      <c r="B49" s="24" t="s">
        <v>87</v>
      </c>
      <c r="C49" s="48">
        <v>1345.768</v>
      </c>
      <c r="D49" s="49">
        <v>1407.362</v>
      </c>
      <c r="E49" s="36">
        <f t="shared" si="0"/>
        <v>104.57686614631942</v>
      </c>
      <c r="F49" s="37">
        <v>1327.103</v>
      </c>
      <c r="G49" s="38">
        <v>597.19635</v>
      </c>
      <c r="H49" s="21"/>
      <c r="I49" s="36"/>
      <c r="J49" s="54">
        <v>671.45</v>
      </c>
      <c r="K49" s="54">
        <v>675.742</v>
      </c>
      <c r="L49" s="22">
        <f t="shared" si="2"/>
        <v>100.63921364211778</v>
      </c>
      <c r="M49" s="39">
        <v>14141.9656</v>
      </c>
      <c r="N49" s="38">
        <v>6363.8845200000005</v>
      </c>
      <c r="O49" s="22"/>
      <c r="P49" s="39">
        <f t="shared" si="3"/>
        <v>33.787099999999995</v>
      </c>
    </row>
    <row r="50" spans="1:16" ht="18.75" customHeight="1">
      <c r="A50" s="35">
        <v>43</v>
      </c>
      <c r="B50" s="24" t="s">
        <v>88</v>
      </c>
      <c r="C50" s="48">
        <v>2200</v>
      </c>
      <c r="D50" s="49">
        <v>2520.875</v>
      </c>
      <c r="E50" s="36">
        <f t="shared" si="0"/>
        <v>114.58522727272727</v>
      </c>
      <c r="F50" s="37">
        <v>876.655</v>
      </c>
      <c r="G50" s="38">
        <v>394.49475</v>
      </c>
      <c r="H50" s="21">
        <v>349.6</v>
      </c>
      <c r="I50" s="36"/>
      <c r="J50" s="54">
        <v>1500</v>
      </c>
      <c r="K50" s="54">
        <v>1503.7</v>
      </c>
      <c r="L50" s="22">
        <f t="shared" si="2"/>
        <v>100.24666666666666</v>
      </c>
      <c r="M50" s="39">
        <v>1485.309</v>
      </c>
      <c r="N50" s="38">
        <v>668.38905</v>
      </c>
      <c r="O50" s="22">
        <v>77.90000000000009</v>
      </c>
      <c r="P50" s="39"/>
    </row>
    <row r="51" spans="1:16" ht="18.75" customHeight="1">
      <c r="A51" s="35">
        <v>44</v>
      </c>
      <c r="B51" s="24" t="s">
        <v>89</v>
      </c>
      <c r="C51" s="48">
        <v>3627.1</v>
      </c>
      <c r="D51" s="49">
        <v>3866.952</v>
      </c>
      <c r="E51" s="36">
        <f t="shared" si="0"/>
        <v>106.61277604697969</v>
      </c>
      <c r="F51" s="37">
        <v>354.3829999999998</v>
      </c>
      <c r="G51" s="38">
        <v>159.47234999999992</v>
      </c>
      <c r="H51" s="21">
        <v>451.8</v>
      </c>
      <c r="I51" s="36">
        <f>D51/100*10</f>
        <v>386.69520000000006</v>
      </c>
      <c r="J51" s="54">
        <v>2380.253</v>
      </c>
      <c r="K51" s="54">
        <v>2570.355</v>
      </c>
      <c r="L51" s="22">
        <f t="shared" si="2"/>
        <v>107.98662999269403</v>
      </c>
      <c r="M51" s="39">
        <v>1125.4020000000005</v>
      </c>
      <c r="N51" s="38">
        <v>506.4309000000002</v>
      </c>
      <c r="O51" s="22">
        <v>163.2</v>
      </c>
      <c r="P51" s="39">
        <f>K51/100*10</f>
        <v>257.0355</v>
      </c>
    </row>
    <row r="52" spans="1:16" ht="18.75" customHeight="1">
      <c r="A52" s="35">
        <v>45</v>
      </c>
      <c r="B52" s="24" t="s">
        <v>90</v>
      </c>
      <c r="C52" s="48">
        <v>3160</v>
      </c>
      <c r="D52" s="49">
        <v>3148.848</v>
      </c>
      <c r="E52" s="36">
        <f t="shared" si="0"/>
        <v>99.64708860759494</v>
      </c>
      <c r="F52" s="37">
        <v>1826.6560000000004</v>
      </c>
      <c r="G52" s="38">
        <v>821.9952000000003</v>
      </c>
      <c r="H52" s="21"/>
      <c r="I52" s="36">
        <f t="shared" si="1"/>
        <v>157.4424</v>
      </c>
      <c r="J52" s="54">
        <v>2200</v>
      </c>
      <c r="K52" s="54">
        <v>2200</v>
      </c>
      <c r="L52" s="22">
        <f t="shared" si="2"/>
        <v>100</v>
      </c>
      <c r="M52" s="39">
        <v>1379</v>
      </c>
      <c r="N52" s="38">
        <v>620.55</v>
      </c>
      <c r="O52" s="22">
        <v>269.1</v>
      </c>
      <c r="P52" s="39">
        <f>K52/100*10</f>
        <v>220</v>
      </c>
    </row>
    <row r="53" spans="1:16" ht="18.75" customHeight="1">
      <c r="A53" s="35">
        <v>46</v>
      </c>
      <c r="B53" s="24" t="s">
        <v>91</v>
      </c>
      <c r="C53" s="48">
        <v>0</v>
      </c>
      <c r="D53" s="49">
        <v>0</v>
      </c>
      <c r="E53" s="36"/>
      <c r="F53" s="37">
        <v>421.79600000000005</v>
      </c>
      <c r="G53" s="38">
        <v>189.80820000000003</v>
      </c>
      <c r="H53" s="21"/>
      <c r="I53" s="36"/>
      <c r="J53" s="54">
        <v>0</v>
      </c>
      <c r="K53" s="54">
        <v>0</v>
      </c>
      <c r="L53" s="22"/>
      <c r="M53" s="39">
        <v>1248.668</v>
      </c>
      <c r="N53" s="38">
        <v>561.9005999999999</v>
      </c>
      <c r="O53" s="22">
        <v>106.5</v>
      </c>
      <c r="P53" s="39">
        <f>K53/100*10</f>
        <v>0</v>
      </c>
    </row>
    <row r="54" spans="1:16" ht="18.75" customHeight="1">
      <c r="A54" s="35">
        <v>47</v>
      </c>
      <c r="B54" s="24" t="s">
        <v>92</v>
      </c>
      <c r="C54" s="48">
        <v>160</v>
      </c>
      <c r="D54" s="49">
        <v>273.48</v>
      </c>
      <c r="E54" s="36">
        <f t="shared" si="0"/>
        <v>170.925</v>
      </c>
      <c r="F54" s="37">
        <v>459.32</v>
      </c>
      <c r="G54" s="38">
        <v>206.694</v>
      </c>
      <c r="H54" s="21"/>
      <c r="I54" s="36"/>
      <c r="J54" s="54">
        <v>800</v>
      </c>
      <c r="K54" s="54">
        <v>660.512</v>
      </c>
      <c r="L54" s="22">
        <f t="shared" si="2"/>
        <v>82.564</v>
      </c>
      <c r="M54" s="39">
        <v>1413.384</v>
      </c>
      <c r="N54" s="38">
        <v>636.0228</v>
      </c>
      <c r="O54" s="22"/>
      <c r="P54" s="39"/>
    </row>
    <row r="55" spans="1:16" ht="18.75" customHeight="1">
      <c r="A55" s="35">
        <v>48</v>
      </c>
      <c r="B55" s="24" t="s">
        <v>93</v>
      </c>
      <c r="C55" s="48">
        <v>640</v>
      </c>
      <c r="D55" s="49">
        <v>641.81</v>
      </c>
      <c r="E55" s="36">
        <f t="shared" si="0"/>
        <v>100.28281249999999</v>
      </c>
      <c r="F55" s="37">
        <v>776.49</v>
      </c>
      <c r="G55" s="38">
        <v>349.4205</v>
      </c>
      <c r="H55" s="21"/>
      <c r="I55" s="36"/>
      <c r="J55" s="54">
        <v>1608</v>
      </c>
      <c r="K55" s="54">
        <v>1612.968</v>
      </c>
      <c r="L55" s="22">
        <f t="shared" si="2"/>
        <v>100.30895522388059</v>
      </c>
      <c r="M55" s="39">
        <v>5074.196</v>
      </c>
      <c r="N55" s="38">
        <v>2283.3882</v>
      </c>
      <c r="O55" s="22"/>
      <c r="P55" s="39">
        <f t="shared" si="3"/>
        <v>80.64840000000001</v>
      </c>
    </row>
    <row r="56" spans="1:16" ht="18.75" customHeight="1">
      <c r="A56" s="35">
        <v>49</v>
      </c>
      <c r="B56" s="24" t="s">
        <v>94</v>
      </c>
      <c r="C56" s="48">
        <v>3950</v>
      </c>
      <c r="D56" s="49">
        <v>4807.79</v>
      </c>
      <c r="E56" s="36">
        <f t="shared" si="0"/>
        <v>121.71620253164556</v>
      </c>
      <c r="F56" s="37">
        <v>670.91</v>
      </c>
      <c r="G56" s="38">
        <v>301.9095</v>
      </c>
      <c r="H56" s="21"/>
      <c r="I56" s="36">
        <f t="shared" si="1"/>
        <v>240.3895</v>
      </c>
      <c r="J56" s="54">
        <v>13600</v>
      </c>
      <c r="K56" s="54">
        <v>13872.022</v>
      </c>
      <c r="L56" s="22">
        <f t="shared" si="2"/>
        <v>102.0001617647059</v>
      </c>
      <c r="M56" s="39">
        <v>30707.978000000003</v>
      </c>
      <c r="N56" s="38">
        <v>13818.590100000001</v>
      </c>
      <c r="O56" s="22"/>
      <c r="P56" s="39">
        <f t="shared" si="3"/>
        <v>693.6011000000001</v>
      </c>
    </row>
    <row r="57" spans="1:16" ht="18.75" customHeight="1">
      <c r="A57" s="35">
        <v>50</v>
      </c>
      <c r="B57" s="24" t="s">
        <v>95</v>
      </c>
      <c r="C57" s="48">
        <v>3200</v>
      </c>
      <c r="D57" s="49">
        <v>4891.733</v>
      </c>
      <c r="E57" s="36">
        <f t="shared" si="0"/>
        <v>152.86665625</v>
      </c>
      <c r="F57" s="37">
        <v>3582.915000000001</v>
      </c>
      <c r="G57" s="38">
        <v>1612.3117500000003</v>
      </c>
      <c r="H57" s="21"/>
      <c r="I57" s="36">
        <f t="shared" si="1"/>
        <v>244.58665</v>
      </c>
      <c r="J57" s="54">
        <v>4300</v>
      </c>
      <c r="K57" s="54">
        <v>4332.177</v>
      </c>
      <c r="L57" s="22">
        <f t="shared" si="2"/>
        <v>100.74830232558139</v>
      </c>
      <c r="M57" s="39">
        <v>1945.433</v>
      </c>
      <c r="N57" s="38">
        <v>875.44485</v>
      </c>
      <c r="O57" s="22"/>
      <c r="P57" s="39">
        <f t="shared" si="3"/>
        <v>216.60884999999996</v>
      </c>
    </row>
    <row r="58" spans="1:16" ht="18.75" customHeight="1">
      <c r="A58" s="35">
        <v>51</v>
      </c>
      <c r="B58" s="24" t="s">
        <v>96</v>
      </c>
      <c r="C58" s="48">
        <v>2500</v>
      </c>
      <c r="D58" s="49">
        <v>2500.75</v>
      </c>
      <c r="E58" s="36">
        <f t="shared" si="0"/>
        <v>100.03</v>
      </c>
      <c r="F58" s="37">
        <v>4622.95</v>
      </c>
      <c r="G58" s="38">
        <v>2080.3275</v>
      </c>
      <c r="H58" s="21"/>
      <c r="I58" s="36">
        <f t="shared" si="1"/>
        <v>125.0375</v>
      </c>
      <c r="J58" s="54">
        <v>5000</v>
      </c>
      <c r="K58" s="54">
        <v>4600.5</v>
      </c>
      <c r="L58" s="22">
        <f t="shared" si="2"/>
        <v>92.01</v>
      </c>
      <c r="M58" s="39">
        <v>14554.498</v>
      </c>
      <c r="N58" s="38">
        <v>6549.5241000000005</v>
      </c>
      <c r="O58" s="22"/>
      <c r="P58" s="39">
        <f t="shared" si="3"/>
        <v>230.025</v>
      </c>
    </row>
    <row r="59" spans="1:16" ht="18.75" customHeight="1">
      <c r="A59" s="35">
        <v>52</v>
      </c>
      <c r="B59" s="24" t="s">
        <v>97</v>
      </c>
      <c r="C59" s="48">
        <v>3157.181</v>
      </c>
      <c r="D59" s="49">
        <v>3395.218</v>
      </c>
      <c r="E59" s="36">
        <f t="shared" si="0"/>
        <v>107.53954239557378</v>
      </c>
      <c r="F59" s="37">
        <v>3179.0980000000004</v>
      </c>
      <c r="G59" s="38">
        <v>1430.5941000000003</v>
      </c>
      <c r="H59" s="21"/>
      <c r="I59" s="36">
        <f t="shared" si="1"/>
        <v>169.7609</v>
      </c>
      <c r="J59" s="54">
        <v>2718.001</v>
      </c>
      <c r="K59" s="54">
        <v>2539.587</v>
      </c>
      <c r="L59" s="22">
        <f t="shared" si="2"/>
        <v>93.43583758799205</v>
      </c>
      <c r="M59" s="39">
        <v>2671.6780000000003</v>
      </c>
      <c r="N59" s="38">
        <v>1202.2551</v>
      </c>
      <c r="O59" s="22"/>
      <c r="P59" s="39">
        <f t="shared" si="3"/>
        <v>126.97935</v>
      </c>
    </row>
    <row r="60" spans="1:16" ht="18.75" customHeight="1">
      <c r="A60" s="35">
        <v>53</v>
      </c>
      <c r="B60" s="24" t="s">
        <v>150</v>
      </c>
      <c r="C60" s="48">
        <v>2393</v>
      </c>
      <c r="D60" s="49">
        <v>3245.51</v>
      </c>
      <c r="E60" s="36">
        <f t="shared" si="0"/>
        <v>135.62515670706227</v>
      </c>
      <c r="F60" s="37">
        <v>1127.54</v>
      </c>
      <c r="G60" s="38">
        <v>507.393</v>
      </c>
      <c r="H60" s="21"/>
      <c r="I60" s="36"/>
      <c r="J60" s="54">
        <v>1700</v>
      </c>
      <c r="K60" s="54">
        <v>1702.816</v>
      </c>
      <c r="L60" s="22">
        <f t="shared" si="2"/>
        <v>100.16564705882354</v>
      </c>
      <c r="M60" s="39">
        <v>369.83</v>
      </c>
      <c r="N60" s="38">
        <v>166.4235</v>
      </c>
      <c r="O60" s="22"/>
      <c r="P60" s="39"/>
    </row>
    <row r="61" spans="1:16" ht="18.75" customHeight="1">
      <c r="A61" s="35">
        <v>54</v>
      </c>
      <c r="B61" s="24" t="s">
        <v>99</v>
      </c>
      <c r="C61" s="48">
        <v>15420</v>
      </c>
      <c r="D61" s="49">
        <v>16019.035</v>
      </c>
      <c r="E61" s="36">
        <f t="shared" si="0"/>
        <v>103.8847924773022</v>
      </c>
      <c r="F61" s="37">
        <v>15592.637999999999</v>
      </c>
      <c r="G61" s="38">
        <v>7016.6871</v>
      </c>
      <c r="H61" s="21"/>
      <c r="I61" s="36">
        <f t="shared" si="1"/>
        <v>800.95175</v>
      </c>
      <c r="J61" s="54">
        <v>7900</v>
      </c>
      <c r="K61" s="54">
        <v>7901.724</v>
      </c>
      <c r="L61" s="22">
        <f t="shared" si="2"/>
        <v>100.02182278481013</v>
      </c>
      <c r="M61" s="39">
        <v>9551.615</v>
      </c>
      <c r="N61" s="38">
        <v>4298.22675</v>
      </c>
      <c r="O61" s="22"/>
      <c r="P61" s="39">
        <f t="shared" si="3"/>
        <v>395.0862</v>
      </c>
    </row>
    <row r="62" spans="1:16" ht="18.75" customHeight="1">
      <c r="A62" s="35">
        <v>55</v>
      </c>
      <c r="B62" s="24" t="s">
        <v>98</v>
      </c>
      <c r="C62" s="48">
        <v>1710</v>
      </c>
      <c r="D62" s="49">
        <v>2676.607</v>
      </c>
      <c r="E62" s="36">
        <f t="shared" si="0"/>
        <v>156.52672514619883</v>
      </c>
      <c r="F62" s="37">
        <v>3698.1789999999996</v>
      </c>
      <c r="G62" s="38">
        <v>1664.1805499999998</v>
      </c>
      <c r="H62" s="21"/>
      <c r="I62" s="36">
        <f t="shared" si="1"/>
        <v>133.83035</v>
      </c>
      <c r="J62" s="54">
        <v>2800</v>
      </c>
      <c r="K62" s="54">
        <v>2806.7679</v>
      </c>
      <c r="L62" s="22">
        <f t="shared" si="2"/>
        <v>100.24171071428572</v>
      </c>
      <c r="M62" s="39">
        <v>1787.4439999999995</v>
      </c>
      <c r="N62" s="38">
        <v>804.3497999999998</v>
      </c>
      <c r="O62" s="22"/>
      <c r="P62" s="39">
        <f t="shared" si="3"/>
        <v>140.338395</v>
      </c>
    </row>
    <row r="63" spans="1:16" ht="18.75" customHeight="1">
      <c r="A63" s="35">
        <v>56</v>
      </c>
      <c r="B63" s="24" t="s">
        <v>100</v>
      </c>
      <c r="C63" s="48">
        <v>7694</v>
      </c>
      <c r="D63" s="49">
        <v>7774.7339999999995</v>
      </c>
      <c r="E63" s="36">
        <f t="shared" si="0"/>
        <v>101.04931115154665</v>
      </c>
      <c r="F63" s="37">
        <v>5473.645000000001</v>
      </c>
      <c r="G63" s="38">
        <v>2463.1402500000004</v>
      </c>
      <c r="H63" s="21"/>
      <c r="I63" s="36">
        <f t="shared" si="1"/>
        <v>388.7367</v>
      </c>
      <c r="J63" s="54">
        <v>3919.3</v>
      </c>
      <c r="K63" s="54">
        <v>3922.523</v>
      </c>
      <c r="L63" s="22">
        <f t="shared" si="2"/>
        <v>100.08223407241088</v>
      </c>
      <c r="M63" s="39">
        <v>382.788</v>
      </c>
      <c r="N63" s="38">
        <v>172.2546</v>
      </c>
      <c r="O63" s="22"/>
      <c r="P63" s="39">
        <f t="shared" si="3"/>
        <v>196.12615000000002</v>
      </c>
    </row>
    <row r="64" spans="1:16" ht="18.75" customHeight="1">
      <c r="A64" s="35">
        <v>57</v>
      </c>
      <c r="B64" s="24" t="s">
        <v>49</v>
      </c>
      <c r="C64" s="48">
        <v>2700</v>
      </c>
      <c r="D64" s="49">
        <v>2666.786</v>
      </c>
      <c r="E64" s="36">
        <f t="shared" si="0"/>
        <v>98.76985185185185</v>
      </c>
      <c r="F64" s="37">
        <v>6497.553</v>
      </c>
      <c r="G64" s="38">
        <v>2923.8988499999996</v>
      </c>
      <c r="H64" s="21"/>
      <c r="I64" s="36"/>
      <c r="J64" s="54">
        <v>3000</v>
      </c>
      <c r="K64" s="54">
        <v>3011.081</v>
      </c>
      <c r="L64" s="22">
        <f t="shared" si="2"/>
        <v>100.36936666666666</v>
      </c>
      <c r="M64" s="39">
        <v>3909.02</v>
      </c>
      <c r="N64" s="38">
        <v>1759.0590000000002</v>
      </c>
      <c r="O64" s="22">
        <v>415.4</v>
      </c>
      <c r="P64" s="39">
        <f t="shared" si="3"/>
        <v>150.55405000000002</v>
      </c>
    </row>
    <row r="65" spans="1:16" ht="18.75" customHeight="1">
      <c r="A65" s="35">
        <v>58</v>
      </c>
      <c r="B65" s="24" t="s">
        <v>101</v>
      </c>
      <c r="C65" s="48">
        <v>5500</v>
      </c>
      <c r="D65" s="49">
        <v>6275.096</v>
      </c>
      <c r="E65" s="36">
        <f t="shared" si="0"/>
        <v>114.09265454545454</v>
      </c>
      <c r="F65" s="37">
        <v>25853.352999999996</v>
      </c>
      <c r="G65" s="38">
        <v>11634.008849999997</v>
      </c>
      <c r="H65" s="21"/>
      <c r="I65" s="36">
        <f t="shared" si="1"/>
        <v>313.75479999999993</v>
      </c>
      <c r="J65" s="54">
        <v>7000</v>
      </c>
      <c r="K65" s="54">
        <v>7018.199</v>
      </c>
      <c r="L65" s="22">
        <f t="shared" si="2"/>
        <v>100.25998571428572</v>
      </c>
      <c r="M65" s="39">
        <v>7518.146999999999</v>
      </c>
      <c r="N65" s="38">
        <v>3383.1661499999996</v>
      </c>
      <c r="O65" s="22"/>
      <c r="P65" s="39">
        <f t="shared" si="3"/>
        <v>350.90995</v>
      </c>
    </row>
    <row r="66" spans="1:16" ht="18.75" customHeight="1">
      <c r="A66" s="35">
        <v>59</v>
      </c>
      <c r="B66" s="24" t="s">
        <v>102</v>
      </c>
      <c r="C66" s="48">
        <v>16979</v>
      </c>
      <c r="D66" s="49">
        <v>9012.032</v>
      </c>
      <c r="E66" s="36">
        <f t="shared" si="0"/>
        <v>53.07751928853289</v>
      </c>
      <c r="F66" s="37">
        <v>33579.662</v>
      </c>
      <c r="G66" s="38">
        <v>15110.847899999999</v>
      </c>
      <c r="H66" s="21">
        <v>588</v>
      </c>
      <c r="I66" s="36">
        <f>D66/100*10</f>
        <v>901.2031999999999</v>
      </c>
      <c r="J66" s="54">
        <v>10627</v>
      </c>
      <c r="K66" s="54">
        <v>6554.483</v>
      </c>
      <c r="L66" s="22">
        <f t="shared" si="2"/>
        <v>61.6776418556507</v>
      </c>
      <c r="M66" s="39">
        <v>28212.081</v>
      </c>
      <c r="N66" s="38">
        <v>12695.436450000001</v>
      </c>
      <c r="O66" s="22"/>
      <c r="P66" s="39">
        <f t="shared" si="3"/>
        <v>327.72415</v>
      </c>
    </row>
    <row r="67" spans="1:16" ht="18.75" customHeight="1">
      <c r="A67" s="35">
        <v>60</v>
      </c>
      <c r="B67" s="24" t="s">
        <v>103</v>
      </c>
      <c r="C67" s="48">
        <v>2187.2</v>
      </c>
      <c r="D67" s="49">
        <v>2188.367</v>
      </c>
      <c r="E67" s="36">
        <f t="shared" si="0"/>
        <v>100.05335588880762</v>
      </c>
      <c r="F67" s="37">
        <v>868.3140000000001</v>
      </c>
      <c r="G67" s="38">
        <v>390.7413000000001</v>
      </c>
      <c r="H67" s="21">
        <v>379.5</v>
      </c>
      <c r="I67" s="36">
        <f>D67/100*10</f>
        <v>218.8367</v>
      </c>
      <c r="J67" s="54">
        <v>3257.5</v>
      </c>
      <c r="K67" s="54">
        <v>3268</v>
      </c>
      <c r="L67" s="22">
        <f t="shared" si="2"/>
        <v>100.32233307751343</v>
      </c>
      <c r="M67" s="39">
        <v>3228.88</v>
      </c>
      <c r="N67" s="38">
        <v>1452.996</v>
      </c>
      <c r="O67" s="22"/>
      <c r="P67" s="39">
        <f t="shared" si="3"/>
        <v>163.4</v>
      </c>
    </row>
    <row r="68" spans="1:16" ht="18.75" customHeight="1">
      <c r="A68" s="35">
        <v>61</v>
      </c>
      <c r="B68" s="24" t="s">
        <v>104</v>
      </c>
      <c r="C68" s="48">
        <v>4300</v>
      </c>
      <c r="D68" s="49">
        <v>3364.74</v>
      </c>
      <c r="E68" s="36">
        <f t="shared" si="0"/>
        <v>78.24976744186046</v>
      </c>
      <c r="F68" s="37">
        <v>1396.05</v>
      </c>
      <c r="G68" s="38">
        <v>628.2225</v>
      </c>
      <c r="H68" s="21"/>
      <c r="I68" s="36">
        <f t="shared" si="1"/>
        <v>168.237</v>
      </c>
      <c r="J68" s="54">
        <v>5150</v>
      </c>
      <c r="K68" s="54">
        <v>5158.28</v>
      </c>
      <c r="L68" s="22">
        <f t="shared" si="2"/>
        <v>100.16077669902911</v>
      </c>
      <c r="M68" s="39">
        <v>3785.523000000001</v>
      </c>
      <c r="N68" s="38">
        <v>1703.4853500000006</v>
      </c>
      <c r="O68" s="22"/>
      <c r="P68" s="39">
        <f t="shared" si="3"/>
        <v>257.914</v>
      </c>
    </row>
    <row r="69" spans="1:16" ht="18.75" customHeight="1">
      <c r="A69" s="35">
        <v>62</v>
      </c>
      <c r="B69" s="24" t="s">
        <v>105</v>
      </c>
      <c r="C69" s="48">
        <v>4183</v>
      </c>
      <c r="D69" s="49">
        <v>4194.888</v>
      </c>
      <c r="E69" s="36">
        <f t="shared" si="0"/>
        <v>100.2841979440593</v>
      </c>
      <c r="F69" s="37">
        <v>3583.1120000000005</v>
      </c>
      <c r="G69" s="38">
        <v>1612.4004000000002</v>
      </c>
      <c r="H69" s="21"/>
      <c r="I69" s="36"/>
      <c r="J69" s="54">
        <v>4800</v>
      </c>
      <c r="K69" s="54">
        <v>4810</v>
      </c>
      <c r="L69" s="22">
        <f t="shared" si="2"/>
        <v>100.20833333333334</v>
      </c>
      <c r="M69" s="39">
        <v>1330.2</v>
      </c>
      <c r="N69" s="38">
        <v>598.59</v>
      </c>
      <c r="O69" s="22"/>
      <c r="P69" s="39">
        <f t="shared" si="3"/>
        <v>240.5</v>
      </c>
    </row>
    <row r="70" spans="1:16" ht="18.75" customHeight="1">
      <c r="A70" s="35">
        <v>63</v>
      </c>
      <c r="B70" s="24" t="s">
        <v>106</v>
      </c>
      <c r="C70" s="48">
        <v>3500</v>
      </c>
      <c r="D70" s="49">
        <v>3697.106</v>
      </c>
      <c r="E70" s="36">
        <f t="shared" si="0"/>
        <v>105.6316</v>
      </c>
      <c r="F70" s="37">
        <v>1581.946</v>
      </c>
      <c r="G70" s="38">
        <v>711.8756999999999</v>
      </c>
      <c r="H70" s="21">
        <v>278.2</v>
      </c>
      <c r="I70" s="36">
        <f>D70/100*10</f>
        <v>369.7106</v>
      </c>
      <c r="J70" s="54">
        <v>6000</v>
      </c>
      <c r="K70" s="54">
        <v>6002.398</v>
      </c>
      <c r="L70" s="22">
        <f t="shared" si="2"/>
        <v>100.03996666666669</v>
      </c>
      <c r="M70" s="39">
        <v>3459.9670000000006</v>
      </c>
      <c r="N70" s="38">
        <v>1556.9851500000002</v>
      </c>
      <c r="O70" s="22">
        <v>1206.4</v>
      </c>
      <c r="P70" s="39">
        <f>K70/100*10</f>
        <v>600.2398000000001</v>
      </c>
    </row>
    <row r="71" spans="1:16" ht="18.75" customHeight="1">
      <c r="A71" s="35">
        <v>64</v>
      </c>
      <c r="B71" s="24" t="s">
        <v>107</v>
      </c>
      <c r="C71" s="48">
        <v>1777.2</v>
      </c>
      <c r="D71" s="49">
        <v>1729.573</v>
      </c>
      <c r="E71" s="36">
        <f t="shared" si="0"/>
        <v>97.3201102858429</v>
      </c>
      <c r="F71" s="37">
        <v>1171.1080000000004</v>
      </c>
      <c r="G71" s="38">
        <v>526.9986000000002</v>
      </c>
      <c r="H71" s="21">
        <v>117.5</v>
      </c>
      <c r="I71" s="36">
        <f>D71/100*10</f>
        <v>172.95730000000003</v>
      </c>
      <c r="J71" s="54">
        <v>4976.2</v>
      </c>
      <c r="K71" s="54">
        <v>4593.505</v>
      </c>
      <c r="L71" s="22">
        <f t="shared" si="2"/>
        <v>92.30949318757285</v>
      </c>
      <c r="M71" s="39">
        <v>2933.526</v>
      </c>
      <c r="N71" s="38">
        <v>1320.0866999999998</v>
      </c>
      <c r="O71" s="22">
        <v>300</v>
      </c>
      <c r="P71" s="39">
        <f>K71/100*10</f>
        <v>459.3505</v>
      </c>
    </row>
    <row r="72" spans="1:16" ht="18.75" customHeight="1">
      <c r="A72" s="35">
        <v>65</v>
      </c>
      <c r="B72" s="24" t="s">
        <v>108</v>
      </c>
      <c r="C72" s="48">
        <v>2570</v>
      </c>
      <c r="D72" s="49">
        <v>2954.957</v>
      </c>
      <c r="E72" s="36">
        <f t="shared" si="0"/>
        <v>114.97887159533073</v>
      </c>
      <c r="F72" s="37">
        <v>7052.304</v>
      </c>
      <c r="G72" s="38">
        <v>3173.5368</v>
      </c>
      <c r="H72" s="21"/>
      <c r="I72" s="36">
        <f t="shared" si="1"/>
        <v>147.74785</v>
      </c>
      <c r="J72" s="54">
        <v>5800</v>
      </c>
      <c r="K72" s="54">
        <v>4337.253</v>
      </c>
      <c r="L72" s="22">
        <f t="shared" si="2"/>
        <v>74.78022413793103</v>
      </c>
      <c r="M72" s="39">
        <v>15315.251</v>
      </c>
      <c r="N72" s="38">
        <v>6891.862950000001</v>
      </c>
      <c r="O72" s="22">
        <v>508.4</v>
      </c>
      <c r="P72" s="39">
        <f>K72/100*10</f>
        <v>433.72529999999995</v>
      </c>
    </row>
    <row r="73" spans="1:16" ht="18.75" customHeight="1">
      <c r="A73" s="35">
        <v>66</v>
      </c>
      <c r="B73" s="24" t="s">
        <v>109</v>
      </c>
      <c r="C73" s="48">
        <v>2200</v>
      </c>
      <c r="D73" s="49">
        <v>2236.26</v>
      </c>
      <c r="E73" s="36">
        <f aca="true" t="shared" si="4" ref="E73:E104">D73/C73*100</f>
        <v>101.64818181818183</v>
      </c>
      <c r="F73" s="37">
        <v>1122.54</v>
      </c>
      <c r="G73" s="38">
        <v>505.14300000000003</v>
      </c>
      <c r="H73" s="21">
        <v>444.5</v>
      </c>
      <c r="I73" s="36">
        <f>D73/100*10</f>
        <v>223.626</v>
      </c>
      <c r="J73" s="54">
        <v>13000</v>
      </c>
      <c r="K73" s="54">
        <v>13016.9</v>
      </c>
      <c r="L73" s="22">
        <f aca="true" t="shared" si="5" ref="L73:L105">K73/J73*100</f>
        <v>100.13000000000001</v>
      </c>
      <c r="M73" s="39">
        <v>16513.098899999997</v>
      </c>
      <c r="N73" s="38">
        <v>7430.894504999998</v>
      </c>
      <c r="O73" s="22"/>
      <c r="P73" s="39">
        <f>K73/100*5</f>
        <v>650.8449999999999</v>
      </c>
    </row>
    <row r="74" spans="1:16" ht="18.75" customHeight="1">
      <c r="A74" s="35">
        <v>67</v>
      </c>
      <c r="B74" s="26" t="s">
        <v>110</v>
      </c>
      <c r="C74" s="48">
        <v>7331.5</v>
      </c>
      <c r="D74" s="49">
        <v>7697.334</v>
      </c>
      <c r="E74" s="36">
        <f t="shared" si="4"/>
        <v>104.9898929277774</v>
      </c>
      <c r="F74" s="37">
        <v>7708.804</v>
      </c>
      <c r="G74" s="38">
        <v>3468.9618000000005</v>
      </c>
      <c r="H74" s="21">
        <v>47.399999999999636</v>
      </c>
      <c r="I74" s="36">
        <f>D74/100*10</f>
        <v>769.7334</v>
      </c>
      <c r="J74" s="54">
        <v>4772.4</v>
      </c>
      <c r="K74" s="54">
        <v>4773</v>
      </c>
      <c r="L74" s="22">
        <f t="shared" si="5"/>
        <v>100.01257229067137</v>
      </c>
      <c r="M74" s="39">
        <v>3971.721999999999</v>
      </c>
      <c r="N74" s="38">
        <v>1787.2748999999997</v>
      </c>
      <c r="O74" s="22">
        <v>173</v>
      </c>
      <c r="P74" s="39">
        <f>K74/100*10</f>
        <v>477.29999999999995</v>
      </c>
    </row>
    <row r="75" spans="1:16" ht="18.75" customHeight="1">
      <c r="A75" s="35">
        <v>68</v>
      </c>
      <c r="B75" s="24" t="s">
        <v>111</v>
      </c>
      <c r="C75" s="48">
        <v>2512.9</v>
      </c>
      <c r="D75" s="49">
        <v>3126.321</v>
      </c>
      <c r="E75" s="36">
        <f t="shared" si="4"/>
        <v>124.41087985992279</v>
      </c>
      <c r="F75" s="37">
        <v>4498.271999999999</v>
      </c>
      <c r="G75" s="38">
        <v>2024.2223999999997</v>
      </c>
      <c r="H75" s="21"/>
      <c r="I75" s="36">
        <f>D75/100*5</f>
        <v>156.31605000000002</v>
      </c>
      <c r="J75" s="54">
        <v>4790.7</v>
      </c>
      <c r="K75" s="54">
        <v>3866.988</v>
      </c>
      <c r="L75" s="22">
        <f t="shared" si="5"/>
        <v>80.71864236959108</v>
      </c>
      <c r="M75" s="39">
        <v>5315.897000000001</v>
      </c>
      <c r="N75" s="38">
        <v>2392.1536500000007</v>
      </c>
      <c r="O75" s="22">
        <v>196.9</v>
      </c>
      <c r="P75" s="39">
        <f>K75/100*10</f>
        <v>386.6988</v>
      </c>
    </row>
    <row r="76" spans="1:16" ht="18.75" customHeight="1">
      <c r="A76" s="35">
        <v>69</v>
      </c>
      <c r="B76" s="24" t="s">
        <v>112</v>
      </c>
      <c r="C76" s="49">
        <v>7802</v>
      </c>
      <c r="D76" s="49">
        <v>9098.135</v>
      </c>
      <c r="E76" s="36">
        <f t="shared" si="4"/>
        <v>116.61285567803128</v>
      </c>
      <c r="F76" s="37">
        <v>3999.64</v>
      </c>
      <c r="G76" s="38">
        <v>1799.838</v>
      </c>
      <c r="H76" s="21"/>
      <c r="I76" s="36">
        <f>D76/100*5</f>
        <v>454.90675000000005</v>
      </c>
      <c r="J76" s="54">
        <v>14777</v>
      </c>
      <c r="K76" s="54">
        <v>10925.6054</v>
      </c>
      <c r="L76" s="22">
        <f t="shared" si="5"/>
        <v>73.93655951817013</v>
      </c>
      <c r="M76" s="39">
        <v>19208.871999999996</v>
      </c>
      <c r="N76" s="38">
        <v>8643.9924</v>
      </c>
      <c r="O76" s="22"/>
      <c r="P76" s="39">
        <f>K76/100*5</f>
        <v>546.28027</v>
      </c>
    </row>
    <row r="77" spans="1:16" ht="18.75" customHeight="1">
      <c r="A77" s="35">
        <v>70</v>
      </c>
      <c r="B77" s="24" t="s">
        <v>113</v>
      </c>
      <c r="C77" s="48">
        <v>19830.9</v>
      </c>
      <c r="D77" s="49">
        <v>18873.661</v>
      </c>
      <c r="E77" s="36">
        <f t="shared" si="4"/>
        <v>95.1729926528801</v>
      </c>
      <c r="F77" s="37">
        <v>18999.764000000003</v>
      </c>
      <c r="G77" s="38">
        <v>8549.893800000002</v>
      </c>
      <c r="H77" s="21">
        <v>2616.2</v>
      </c>
      <c r="I77" s="36">
        <f>D77/100*10</f>
        <v>1887.3661000000002</v>
      </c>
      <c r="J77" s="54">
        <v>2900.1</v>
      </c>
      <c r="K77" s="54">
        <v>3056.207</v>
      </c>
      <c r="L77" s="22">
        <f t="shared" si="5"/>
        <v>105.38281438571084</v>
      </c>
      <c r="M77" s="39">
        <v>2893.1730000000002</v>
      </c>
      <c r="N77" s="38">
        <v>1301.92785</v>
      </c>
      <c r="O77" s="22"/>
      <c r="P77" s="39">
        <f>K77/100*5</f>
        <v>152.81035</v>
      </c>
    </row>
    <row r="78" spans="1:16" ht="18.75" customHeight="1">
      <c r="A78" s="35">
        <v>71</v>
      </c>
      <c r="B78" s="24" t="s">
        <v>114</v>
      </c>
      <c r="C78" s="48">
        <v>11440</v>
      </c>
      <c r="D78" s="49">
        <v>11546.848</v>
      </c>
      <c r="E78" s="36">
        <f t="shared" si="4"/>
        <v>100.93398601398601</v>
      </c>
      <c r="F78" s="37">
        <v>14077.652</v>
      </c>
      <c r="G78" s="38">
        <v>6334.9434</v>
      </c>
      <c r="H78" s="21"/>
      <c r="I78" s="36">
        <f>D78/100*10</f>
        <v>1154.6848</v>
      </c>
      <c r="J78" s="54">
        <v>12200</v>
      </c>
      <c r="K78" s="54">
        <v>12310.8</v>
      </c>
      <c r="L78" s="22">
        <f t="shared" si="5"/>
        <v>100.90819672131146</v>
      </c>
      <c r="M78" s="39">
        <v>16476.8</v>
      </c>
      <c r="N78" s="38">
        <v>7414.56</v>
      </c>
      <c r="O78" s="22">
        <v>159.79999999999927</v>
      </c>
      <c r="P78" s="39">
        <f>K78/100*10</f>
        <v>1231.08</v>
      </c>
    </row>
    <row r="79" spans="1:16" ht="18.75" customHeight="1">
      <c r="A79" s="35">
        <v>72</v>
      </c>
      <c r="B79" s="24" t="s">
        <v>115</v>
      </c>
      <c r="C79" s="48">
        <v>2600</v>
      </c>
      <c r="D79" s="49">
        <v>2617.684</v>
      </c>
      <c r="E79" s="36">
        <f t="shared" si="4"/>
        <v>100.68015384615386</v>
      </c>
      <c r="F79" s="37">
        <v>691.3159999999998</v>
      </c>
      <c r="G79" s="38">
        <v>311.0921999999999</v>
      </c>
      <c r="H79" s="21">
        <v>445.1</v>
      </c>
      <c r="I79" s="36">
        <f>D79/100*10</f>
        <v>261.76840000000004</v>
      </c>
      <c r="J79" s="54">
        <v>1450</v>
      </c>
      <c r="K79" s="54">
        <v>1460.143</v>
      </c>
      <c r="L79" s="22">
        <f t="shared" si="5"/>
        <v>100.69951724137931</v>
      </c>
      <c r="M79" s="39">
        <v>3022.92</v>
      </c>
      <c r="N79" s="38">
        <v>1360.314</v>
      </c>
      <c r="O79" s="22">
        <v>9.099999999999909</v>
      </c>
      <c r="P79" s="39">
        <f>K79/100*10</f>
        <v>146.0143</v>
      </c>
    </row>
    <row r="80" spans="1:16" ht="18.75" customHeight="1">
      <c r="A80" s="35">
        <v>73</v>
      </c>
      <c r="B80" s="24" t="s">
        <v>116</v>
      </c>
      <c r="C80" s="48">
        <v>2210</v>
      </c>
      <c r="D80" s="49">
        <v>2270.842</v>
      </c>
      <c r="E80" s="36">
        <f t="shared" si="4"/>
        <v>102.75303167420815</v>
      </c>
      <c r="F80" s="37">
        <v>590.3151999999995</v>
      </c>
      <c r="G80" s="38">
        <v>265.6418399999998</v>
      </c>
      <c r="H80" s="21"/>
      <c r="I80" s="36"/>
      <c r="J80" s="54">
        <v>3800</v>
      </c>
      <c r="K80" s="54">
        <v>3809.478</v>
      </c>
      <c r="L80" s="22">
        <f t="shared" si="5"/>
        <v>100.24942105263158</v>
      </c>
      <c r="M80" s="39">
        <v>961.6789000000003</v>
      </c>
      <c r="N80" s="38">
        <v>432.7555050000002</v>
      </c>
      <c r="O80" s="22">
        <v>74.69999999999982</v>
      </c>
      <c r="P80" s="39">
        <f>K80/100*10</f>
        <v>380.94780000000003</v>
      </c>
    </row>
    <row r="81" spans="1:16" ht="18.75" customHeight="1">
      <c r="A81" s="35">
        <v>74</v>
      </c>
      <c r="B81" s="24" t="s">
        <v>117</v>
      </c>
      <c r="C81" s="48">
        <v>8400</v>
      </c>
      <c r="D81" s="49">
        <v>17115.748</v>
      </c>
      <c r="E81" s="36">
        <f t="shared" si="4"/>
        <v>203.75890476190474</v>
      </c>
      <c r="F81" s="37">
        <v>6268.116999999997</v>
      </c>
      <c r="G81" s="38">
        <v>2820.6526499999986</v>
      </c>
      <c r="H81" s="21"/>
      <c r="I81" s="36">
        <f>D81/100*5</f>
        <v>855.7873999999999</v>
      </c>
      <c r="J81" s="54">
        <v>16350</v>
      </c>
      <c r="K81" s="54">
        <v>16658.524</v>
      </c>
      <c r="L81" s="22">
        <f t="shared" si="5"/>
        <v>101.88699694189603</v>
      </c>
      <c r="M81" s="39">
        <v>24542.017</v>
      </c>
      <c r="N81" s="38">
        <v>11043.90765</v>
      </c>
      <c r="O81" s="22"/>
      <c r="P81" s="39">
        <f>K81/100*5</f>
        <v>832.9262</v>
      </c>
    </row>
    <row r="82" spans="1:16" ht="18.75" customHeight="1">
      <c r="A82" s="35">
        <v>75</v>
      </c>
      <c r="B82" s="24" t="s">
        <v>118</v>
      </c>
      <c r="C82" s="48">
        <v>0</v>
      </c>
      <c r="D82" s="49">
        <v>0</v>
      </c>
      <c r="E82" s="36"/>
      <c r="F82" s="37">
        <v>469.6379999999997</v>
      </c>
      <c r="G82" s="38">
        <v>211.33709999999985</v>
      </c>
      <c r="H82" s="21"/>
      <c r="I82" s="36">
        <f>D82/100*5</f>
        <v>0</v>
      </c>
      <c r="J82" s="54">
        <v>0</v>
      </c>
      <c r="K82" s="54">
        <v>0</v>
      </c>
      <c r="L82" s="22"/>
      <c r="M82" s="39">
        <v>313.97</v>
      </c>
      <c r="N82" s="38">
        <v>141.28650000000002</v>
      </c>
      <c r="O82" s="22"/>
      <c r="P82" s="39">
        <f>K82/100*5</f>
        <v>0</v>
      </c>
    </row>
    <row r="83" spans="1:16" ht="18.75" customHeight="1">
      <c r="A83" s="35">
        <v>76</v>
      </c>
      <c r="B83" s="24" t="s">
        <v>119</v>
      </c>
      <c r="C83" s="48">
        <v>10087</v>
      </c>
      <c r="D83" s="49">
        <v>10469.606</v>
      </c>
      <c r="E83" s="36">
        <f t="shared" si="4"/>
        <v>103.79306037473977</v>
      </c>
      <c r="F83" s="37">
        <v>4114.224</v>
      </c>
      <c r="G83" s="38">
        <v>1851.4008000000001</v>
      </c>
      <c r="H83" s="21">
        <v>488.7000000000007</v>
      </c>
      <c r="I83" s="36">
        <f>D83/100*10</f>
        <v>1046.9606</v>
      </c>
      <c r="J83" s="54">
        <v>18150</v>
      </c>
      <c r="K83" s="54">
        <v>18153.2374</v>
      </c>
      <c r="L83" s="22">
        <f t="shared" si="5"/>
        <v>100.01783691460055</v>
      </c>
      <c r="M83" s="39">
        <v>20822.798000000003</v>
      </c>
      <c r="N83" s="38">
        <v>9370.259100000001</v>
      </c>
      <c r="O83" s="22">
        <v>2051.9</v>
      </c>
      <c r="P83" s="39">
        <f>K83/100*10</f>
        <v>1815.32374</v>
      </c>
    </row>
    <row r="84" spans="1:16" ht="18.75" customHeight="1">
      <c r="A84" s="35">
        <v>77</v>
      </c>
      <c r="B84" s="24" t="s">
        <v>120</v>
      </c>
      <c r="C84" s="48">
        <v>8500</v>
      </c>
      <c r="D84" s="49">
        <v>9823.26</v>
      </c>
      <c r="E84" s="36">
        <f t="shared" si="4"/>
        <v>115.56776470588235</v>
      </c>
      <c r="F84" s="37">
        <v>6108.656000000001</v>
      </c>
      <c r="G84" s="38">
        <v>2748.8952000000004</v>
      </c>
      <c r="H84" s="21"/>
      <c r="I84" s="36">
        <f>D84/100*5</f>
        <v>491.163</v>
      </c>
      <c r="J84" s="54">
        <v>7300</v>
      </c>
      <c r="K84" s="54">
        <v>7567.022</v>
      </c>
      <c r="L84" s="22">
        <f t="shared" si="5"/>
        <v>103.65783561643835</v>
      </c>
      <c r="M84" s="39">
        <v>7832.471000000001</v>
      </c>
      <c r="N84" s="38">
        <v>3524.6119500000004</v>
      </c>
      <c r="O84" s="22"/>
      <c r="P84" s="39">
        <f>K84/100*5</f>
        <v>378.3511</v>
      </c>
    </row>
    <row r="85" spans="1:16" ht="18.75" customHeight="1">
      <c r="A85" s="35">
        <v>78</v>
      </c>
      <c r="B85" s="24" t="s">
        <v>121</v>
      </c>
      <c r="C85" s="48">
        <v>1050</v>
      </c>
      <c r="D85" s="49">
        <v>1052.238</v>
      </c>
      <c r="E85" s="36">
        <f t="shared" si="4"/>
        <v>100.21314285714287</v>
      </c>
      <c r="F85" s="37">
        <v>361.49300000000017</v>
      </c>
      <c r="G85" s="38">
        <v>162.67185000000006</v>
      </c>
      <c r="H85" s="21"/>
      <c r="I85" s="36"/>
      <c r="J85" s="54">
        <v>555.5</v>
      </c>
      <c r="K85" s="54">
        <v>555.468</v>
      </c>
      <c r="L85" s="22">
        <f t="shared" si="5"/>
        <v>99.99423942394239</v>
      </c>
      <c r="M85" s="39"/>
      <c r="N85" s="38">
        <v>0</v>
      </c>
      <c r="O85" s="22">
        <v>113.6</v>
      </c>
      <c r="P85" s="39">
        <f>K85/100*5</f>
        <v>27.773399999999995</v>
      </c>
    </row>
    <row r="86" spans="1:16" ht="18.75" customHeight="1">
      <c r="A86" s="35">
        <v>79</v>
      </c>
      <c r="B86" s="24" t="s">
        <v>122</v>
      </c>
      <c r="C86" s="48">
        <v>2425</v>
      </c>
      <c r="D86" s="49">
        <v>2424.912</v>
      </c>
      <c r="E86" s="36">
        <f t="shared" si="4"/>
        <v>99.9963711340206</v>
      </c>
      <c r="F86" s="37">
        <v>262.89800000000014</v>
      </c>
      <c r="G86" s="38">
        <v>118.30410000000005</v>
      </c>
      <c r="H86" s="21">
        <v>589.3</v>
      </c>
      <c r="I86" s="36">
        <f>D86/100*10</f>
        <v>242.4912</v>
      </c>
      <c r="J86" s="54">
        <v>1710</v>
      </c>
      <c r="K86" s="54">
        <v>1710.89</v>
      </c>
      <c r="L86" s="22">
        <f t="shared" si="5"/>
        <v>100.05204678362574</v>
      </c>
      <c r="M86" s="39">
        <v>2.619999999999891</v>
      </c>
      <c r="N86" s="38">
        <v>1.178999999999951</v>
      </c>
      <c r="O86" s="22"/>
      <c r="P86" s="39">
        <f>K86/100*5</f>
        <v>85.54450000000001</v>
      </c>
    </row>
    <row r="87" spans="1:16" ht="18.75" customHeight="1">
      <c r="A87" s="35">
        <v>80</v>
      </c>
      <c r="B87" s="26" t="s">
        <v>123</v>
      </c>
      <c r="C87" s="48">
        <v>3530</v>
      </c>
      <c r="D87" s="49">
        <v>3692.304</v>
      </c>
      <c r="E87" s="36">
        <f t="shared" si="4"/>
        <v>104.59784702549575</v>
      </c>
      <c r="F87" s="37">
        <v>4703.1919</v>
      </c>
      <c r="G87" s="38">
        <v>2116.436355</v>
      </c>
      <c r="H87" s="21"/>
      <c r="I87" s="36">
        <f>D87/100*5</f>
        <v>184.61520000000002</v>
      </c>
      <c r="J87" s="54">
        <v>2980</v>
      </c>
      <c r="K87" s="54">
        <v>3007.83</v>
      </c>
      <c r="L87" s="22">
        <f t="shared" si="5"/>
        <v>100.93389261744967</v>
      </c>
      <c r="M87" s="39">
        <v>3554.369</v>
      </c>
      <c r="N87" s="38">
        <v>1599.46605</v>
      </c>
      <c r="O87" s="22"/>
      <c r="P87" s="39">
        <f>K87/100*5</f>
        <v>150.3915</v>
      </c>
    </row>
    <row r="88" spans="1:16" ht="18.75" customHeight="1">
      <c r="A88" s="35">
        <v>81</v>
      </c>
      <c r="B88" s="24" t="s">
        <v>124</v>
      </c>
      <c r="C88" s="48">
        <v>1352.2</v>
      </c>
      <c r="D88" s="49">
        <v>1508.4979999999998</v>
      </c>
      <c r="E88" s="36">
        <f t="shared" si="4"/>
        <v>111.55879307794703</v>
      </c>
      <c r="F88" s="43">
        <v>179.9</v>
      </c>
      <c r="G88" s="43">
        <v>49.2</v>
      </c>
      <c r="H88" s="22">
        <v>0</v>
      </c>
      <c r="I88" s="43">
        <v>87.5</v>
      </c>
      <c r="J88" s="54">
        <v>2157.3</v>
      </c>
      <c r="K88" s="54">
        <v>1806.692</v>
      </c>
      <c r="L88" s="22">
        <f t="shared" si="5"/>
        <v>83.7478329393223</v>
      </c>
      <c r="M88" s="43">
        <v>3525.9</v>
      </c>
      <c r="N88" s="43">
        <v>1959.3</v>
      </c>
      <c r="O88" s="39">
        <v>94.5</v>
      </c>
      <c r="P88" s="39">
        <v>74.9</v>
      </c>
    </row>
    <row r="89" spans="1:16" ht="18.75" customHeight="1">
      <c r="A89" s="35">
        <v>82</v>
      </c>
      <c r="B89" s="24" t="s">
        <v>125</v>
      </c>
      <c r="C89" s="48">
        <v>4318</v>
      </c>
      <c r="D89" s="49">
        <v>5312.355</v>
      </c>
      <c r="E89" s="36">
        <f t="shared" si="4"/>
        <v>123.02813802686427</v>
      </c>
      <c r="F89" s="37">
        <v>2555.152</v>
      </c>
      <c r="G89" s="38">
        <v>1149.8184</v>
      </c>
      <c r="H89" s="21"/>
      <c r="I89" s="36">
        <f>D89/100*5</f>
        <v>265.61775</v>
      </c>
      <c r="J89" s="54">
        <v>5240</v>
      </c>
      <c r="K89" s="54">
        <v>5382.757</v>
      </c>
      <c r="L89" s="22">
        <f t="shared" si="5"/>
        <v>102.72437022900762</v>
      </c>
      <c r="M89" s="39">
        <v>6527.652</v>
      </c>
      <c r="N89" s="38">
        <v>2937.4434</v>
      </c>
      <c r="O89" s="22">
        <v>55.399999999999636</v>
      </c>
      <c r="P89" s="39">
        <f>K89/100*10</f>
        <v>538.2756999999999</v>
      </c>
    </row>
    <row r="90" spans="1:16" ht="18.75" customHeight="1">
      <c r="A90" s="35">
        <v>83</v>
      </c>
      <c r="B90" s="24" t="s">
        <v>126</v>
      </c>
      <c r="C90" s="48">
        <v>2392.4</v>
      </c>
      <c r="D90" s="49">
        <v>2292.779</v>
      </c>
      <c r="E90" s="36">
        <f t="shared" si="4"/>
        <v>95.83593880621969</v>
      </c>
      <c r="F90" s="37">
        <v>350.5619999999999</v>
      </c>
      <c r="G90" s="38">
        <v>157.75289999999995</v>
      </c>
      <c r="H90" s="21">
        <v>572.7</v>
      </c>
      <c r="I90" s="36">
        <f>D90/100*5</f>
        <v>114.63895000000001</v>
      </c>
      <c r="J90" s="54">
        <v>5773.5</v>
      </c>
      <c r="K90" s="54">
        <v>5544.372</v>
      </c>
      <c r="L90" s="22">
        <f t="shared" si="5"/>
        <v>96.0313847752663</v>
      </c>
      <c r="M90" s="39">
        <v>1864.1389999999992</v>
      </c>
      <c r="N90" s="38">
        <v>838.8625499999996</v>
      </c>
      <c r="O90" s="22">
        <v>5.600000000000364</v>
      </c>
      <c r="P90" s="39">
        <f>K90/100*10</f>
        <v>554.4372000000001</v>
      </c>
    </row>
    <row r="91" spans="1:16" ht="18.75" customHeight="1">
      <c r="A91" s="35">
        <v>84</v>
      </c>
      <c r="B91" s="24" t="s">
        <v>127</v>
      </c>
      <c r="C91" s="48">
        <v>1920.944</v>
      </c>
      <c r="D91" s="49">
        <v>2096.6888999999996</v>
      </c>
      <c r="E91" s="36">
        <f t="shared" si="4"/>
        <v>109.14888200801272</v>
      </c>
      <c r="F91" s="37">
        <v>3866.14</v>
      </c>
      <c r="G91" s="38">
        <v>1739.763</v>
      </c>
      <c r="H91" s="21"/>
      <c r="I91" s="36"/>
      <c r="J91" s="54">
        <v>8300</v>
      </c>
      <c r="K91" s="54">
        <v>8390.0004</v>
      </c>
      <c r="L91" s="22">
        <f t="shared" si="5"/>
        <v>101.0843421686747</v>
      </c>
      <c r="M91" s="39">
        <v>12527.277000000002</v>
      </c>
      <c r="N91" s="38">
        <v>5637.274650000001</v>
      </c>
      <c r="O91" s="22"/>
      <c r="P91" s="39">
        <f>K91/100*5</f>
        <v>419.50002000000006</v>
      </c>
    </row>
    <row r="92" spans="1:16" ht="18.75" customHeight="1">
      <c r="A92" s="35">
        <v>85</v>
      </c>
      <c r="B92" s="24" t="s">
        <v>128</v>
      </c>
      <c r="C92" s="49">
        <v>1642.8</v>
      </c>
      <c r="D92" s="49">
        <v>1419.767</v>
      </c>
      <c r="E92" s="36">
        <f t="shared" si="4"/>
        <v>86.42360603847091</v>
      </c>
      <c r="F92" s="37">
        <v>1215.68</v>
      </c>
      <c r="G92" s="38">
        <v>547.056</v>
      </c>
      <c r="H92" s="21">
        <v>238.6</v>
      </c>
      <c r="I92" s="36">
        <f>D92/100*10</f>
        <v>141.9767</v>
      </c>
      <c r="J92" s="54">
        <v>1683.5</v>
      </c>
      <c r="K92" s="54">
        <v>1707.103</v>
      </c>
      <c r="L92" s="22">
        <f t="shared" si="5"/>
        <v>101.4020196020196</v>
      </c>
      <c r="M92" s="39">
        <v>3048.3457</v>
      </c>
      <c r="N92" s="38">
        <v>1371.755565</v>
      </c>
      <c r="O92" s="22">
        <v>615.8</v>
      </c>
      <c r="P92" s="39">
        <f>K92/100*10</f>
        <v>170.71030000000002</v>
      </c>
    </row>
    <row r="93" spans="1:16" ht="18.75" customHeight="1">
      <c r="A93" s="35">
        <v>86</v>
      </c>
      <c r="B93" s="24" t="s">
        <v>129</v>
      </c>
      <c r="C93" s="48">
        <v>3007</v>
      </c>
      <c r="D93" s="49">
        <v>1626.22</v>
      </c>
      <c r="E93" s="36">
        <f t="shared" si="4"/>
        <v>54.081143997339545</v>
      </c>
      <c r="F93" s="37">
        <v>23277.016999999996</v>
      </c>
      <c r="G93" s="38">
        <v>10474.657649999997</v>
      </c>
      <c r="H93" s="21"/>
      <c r="I93" s="36"/>
      <c r="J93" s="54">
        <v>7530</v>
      </c>
      <c r="K93" s="54">
        <v>4934.088</v>
      </c>
      <c r="L93" s="22">
        <f t="shared" si="5"/>
        <v>65.52573705179282</v>
      </c>
      <c r="M93" s="39">
        <v>39215.849</v>
      </c>
      <c r="N93" s="38">
        <v>17647.13205</v>
      </c>
      <c r="O93" s="22">
        <v>1011.5</v>
      </c>
      <c r="P93" s="39">
        <f>K93/100*10</f>
        <v>493.4088</v>
      </c>
    </row>
    <row r="94" spans="1:16" ht="18.75" customHeight="1">
      <c r="A94" s="35">
        <v>87</v>
      </c>
      <c r="B94" s="24" t="s">
        <v>130</v>
      </c>
      <c r="C94" s="48">
        <v>4173.6</v>
      </c>
      <c r="D94" s="49">
        <v>3245.074</v>
      </c>
      <c r="E94" s="36">
        <f t="shared" si="4"/>
        <v>77.75239601303431</v>
      </c>
      <c r="F94" s="37">
        <v>6709.5160000000005</v>
      </c>
      <c r="G94" s="38">
        <v>3019.2822</v>
      </c>
      <c r="H94" s="21"/>
      <c r="I94" s="36">
        <f>D94/100*5</f>
        <v>162.2537</v>
      </c>
      <c r="J94" s="54">
        <v>10575.1</v>
      </c>
      <c r="K94" s="54">
        <v>9376.23</v>
      </c>
      <c r="L94" s="22">
        <f t="shared" si="5"/>
        <v>88.66327505177254</v>
      </c>
      <c r="M94" s="39">
        <v>17854.821000000004</v>
      </c>
      <c r="N94" s="38">
        <v>8034.669450000002</v>
      </c>
      <c r="O94" s="22"/>
      <c r="P94" s="39">
        <f>K94/100*5</f>
        <v>468.81149999999997</v>
      </c>
    </row>
    <row r="95" spans="1:16" ht="18.75" customHeight="1">
      <c r="A95" s="35">
        <v>88</v>
      </c>
      <c r="B95" s="24" t="s">
        <v>131</v>
      </c>
      <c r="C95" s="48">
        <v>350</v>
      </c>
      <c r="D95" s="49">
        <v>349.8</v>
      </c>
      <c r="E95" s="36">
        <f t="shared" si="4"/>
        <v>99.94285714285715</v>
      </c>
      <c r="F95" s="37">
        <v>1470.4</v>
      </c>
      <c r="G95" s="38">
        <v>661.68</v>
      </c>
      <c r="H95" s="21"/>
      <c r="I95" s="36"/>
      <c r="J95" s="54">
        <v>440</v>
      </c>
      <c r="K95" s="54">
        <v>441.3</v>
      </c>
      <c r="L95" s="22">
        <f t="shared" si="5"/>
        <v>100.29545454545455</v>
      </c>
      <c r="M95" s="39">
        <v>543.1879999999999</v>
      </c>
      <c r="N95" s="38">
        <v>244.43459999999993</v>
      </c>
      <c r="O95" s="22"/>
      <c r="P95" s="39"/>
    </row>
    <row r="96" spans="1:16" ht="18.75" customHeight="1">
      <c r="A96" s="35">
        <v>89</v>
      </c>
      <c r="B96" s="24" t="s">
        <v>132</v>
      </c>
      <c r="C96" s="48">
        <v>670</v>
      </c>
      <c r="D96" s="49">
        <v>1226.422</v>
      </c>
      <c r="E96" s="36">
        <f t="shared" si="4"/>
        <v>183.04805970149255</v>
      </c>
      <c r="F96" s="37">
        <v>614.1929999999999</v>
      </c>
      <c r="G96" s="38">
        <v>276.3868499999999</v>
      </c>
      <c r="H96" s="21"/>
      <c r="I96" s="36"/>
      <c r="J96" s="54">
        <v>1300</v>
      </c>
      <c r="K96" s="54">
        <v>1300.041</v>
      </c>
      <c r="L96" s="22">
        <f t="shared" si="5"/>
        <v>100.00315384615384</v>
      </c>
      <c r="M96" s="39">
        <v>1335.2629999999997</v>
      </c>
      <c r="N96" s="38">
        <v>600.8683499999999</v>
      </c>
      <c r="O96" s="22">
        <v>98.09999999999991</v>
      </c>
      <c r="P96" s="39">
        <f>K96/100*10</f>
        <v>130.0041</v>
      </c>
    </row>
    <row r="97" spans="1:16" ht="18.75" customHeight="1">
      <c r="A97" s="35">
        <v>90</v>
      </c>
      <c r="B97" s="24" t="s">
        <v>141</v>
      </c>
      <c r="C97" s="48">
        <v>2000</v>
      </c>
      <c r="D97" s="49">
        <v>1728.3829999999998</v>
      </c>
      <c r="E97" s="36">
        <f t="shared" si="4"/>
        <v>86.41914999999999</v>
      </c>
      <c r="F97" s="37">
        <v>1540.5330000000001</v>
      </c>
      <c r="G97" s="38">
        <v>693.23985</v>
      </c>
      <c r="H97" s="21"/>
      <c r="I97" s="36">
        <f>D97/100*5</f>
        <v>86.41914999999999</v>
      </c>
      <c r="J97" s="54">
        <v>750</v>
      </c>
      <c r="K97" s="54">
        <v>750.966</v>
      </c>
      <c r="L97" s="22">
        <f t="shared" si="5"/>
        <v>100.1288</v>
      </c>
      <c r="M97" s="39">
        <v>1241.3269999999998</v>
      </c>
      <c r="N97" s="38">
        <v>558.5971499999998</v>
      </c>
      <c r="O97" s="22">
        <v>129.1</v>
      </c>
      <c r="P97" s="39">
        <f>K97/100*10</f>
        <v>75.0966</v>
      </c>
    </row>
    <row r="98" spans="1:16" ht="18.75" customHeight="1">
      <c r="A98" s="35">
        <v>91</v>
      </c>
      <c r="B98" s="24" t="s">
        <v>133</v>
      </c>
      <c r="C98" s="48">
        <v>12019.6</v>
      </c>
      <c r="D98" s="49">
        <v>14519.8288</v>
      </c>
      <c r="E98" s="36">
        <f t="shared" si="4"/>
        <v>120.80126460115143</v>
      </c>
      <c r="F98" s="37">
        <v>4741.902</v>
      </c>
      <c r="G98" s="38">
        <v>2133.8559</v>
      </c>
      <c r="H98" s="21"/>
      <c r="I98" s="36">
        <f>D98/100*5</f>
        <v>725.99144</v>
      </c>
      <c r="J98" s="54">
        <v>20393.4</v>
      </c>
      <c r="K98" s="54">
        <v>20428.8224</v>
      </c>
      <c r="L98" s="22">
        <f t="shared" si="5"/>
        <v>100.17369541126051</v>
      </c>
      <c r="M98" s="39">
        <v>49849.721</v>
      </c>
      <c r="N98" s="38">
        <v>22432.37445</v>
      </c>
      <c r="O98" s="22"/>
      <c r="P98" s="39">
        <v>100</v>
      </c>
    </row>
    <row r="99" spans="1:16" ht="18.75" customHeight="1">
      <c r="A99" s="35">
        <v>92</v>
      </c>
      <c r="B99" s="24" t="s">
        <v>134</v>
      </c>
      <c r="C99" s="48">
        <v>850</v>
      </c>
      <c r="D99" s="49">
        <v>1105.0810000000001</v>
      </c>
      <c r="E99" s="36">
        <f t="shared" si="4"/>
        <v>130.0095294117647</v>
      </c>
      <c r="F99" s="37">
        <v>968.76</v>
      </c>
      <c r="G99" s="38">
        <v>435.942</v>
      </c>
      <c r="H99" s="21"/>
      <c r="I99" s="36"/>
      <c r="J99" s="54">
        <v>6312.5</v>
      </c>
      <c r="K99" s="54">
        <v>6512.337</v>
      </c>
      <c r="L99" s="22">
        <f t="shared" si="5"/>
        <v>103.16573465346535</v>
      </c>
      <c r="M99" s="39">
        <v>15212.223999999998</v>
      </c>
      <c r="N99" s="38">
        <v>6845.500799999999</v>
      </c>
      <c r="O99" s="22"/>
      <c r="P99" s="39">
        <f>K99/100*5</f>
        <v>325.61685000000006</v>
      </c>
    </row>
    <row r="100" spans="1:16" ht="18.75" customHeight="1">
      <c r="A100" s="35">
        <v>93</v>
      </c>
      <c r="B100" s="24" t="s">
        <v>135</v>
      </c>
      <c r="C100" s="48">
        <v>7875</v>
      </c>
      <c r="D100" s="49">
        <v>7886.857</v>
      </c>
      <c r="E100" s="36">
        <f t="shared" si="4"/>
        <v>100.15056507936508</v>
      </c>
      <c r="F100" s="43">
        <v>450</v>
      </c>
      <c r="G100" s="43">
        <v>82.1</v>
      </c>
      <c r="H100" s="22"/>
      <c r="I100" s="43">
        <v>0</v>
      </c>
      <c r="J100" s="54">
        <v>11592.675</v>
      </c>
      <c r="K100" s="54">
        <v>11595.7297</v>
      </c>
      <c r="L100" s="22">
        <f t="shared" si="5"/>
        <v>100.0263502599702</v>
      </c>
      <c r="M100" s="43">
        <v>480</v>
      </c>
      <c r="N100" s="43">
        <v>254.4</v>
      </c>
      <c r="O100" s="39">
        <v>0</v>
      </c>
      <c r="P100" s="39">
        <v>0</v>
      </c>
    </row>
    <row r="101" spans="1:16" ht="18.75" customHeight="1">
      <c r="A101" s="35">
        <v>94</v>
      </c>
      <c r="B101" s="24" t="s">
        <v>136</v>
      </c>
      <c r="C101" s="48">
        <v>130</v>
      </c>
      <c r="D101" s="49">
        <v>130.828</v>
      </c>
      <c r="E101" s="36">
        <f t="shared" si="4"/>
        <v>100.63692307692307</v>
      </c>
      <c r="F101" s="37">
        <v>373.672</v>
      </c>
      <c r="G101" s="38">
        <v>168.1524</v>
      </c>
      <c r="H101" s="21"/>
      <c r="I101" s="36"/>
      <c r="J101" s="54">
        <v>130</v>
      </c>
      <c r="K101" s="54">
        <v>131.28</v>
      </c>
      <c r="L101" s="22">
        <f t="shared" si="5"/>
        <v>100.98461538461538</v>
      </c>
      <c r="M101" s="39">
        <v>44.18100000000004</v>
      </c>
      <c r="N101" s="38">
        <v>19.88145000000002</v>
      </c>
      <c r="O101" s="22"/>
      <c r="P101" s="39"/>
    </row>
    <row r="102" spans="1:16" ht="18.75" customHeight="1">
      <c r="A102" s="35">
        <v>95</v>
      </c>
      <c r="B102" s="24" t="s">
        <v>137</v>
      </c>
      <c r="C102" s="48">
        <v>7156</v>
      </c>
      <c r="D102" s="49">
        <v>7466.1657000000005</v>
      </c>
      <c r="E102" s="36">
        <f t="shared" si="4"/>
        <v>104.3343446059251</v>
      </c>
      <c r="F102" s="37">
        <v>11448.966</v>
      </c>
      <c r="G102" s="38">
        <v>5152.0347</v>
      </c>
      <c r="H102" s="21"/>
      <c r="I102" s="36">
        <f>D102/100*5</f>
        <v>373.308285</v>
      </c>
      <c r="J102" s="54">
        <v>6300</v>
      </c>
      <c r="K102" s="54">
        <v>6343.5213</v>
      </c>
      <c r="L102" s="22">
        <f t="shared" si="5"/>
        <v>100.6908142857143</v>
      </c>
      <c r="M102" s="39">
        <v>7823.046</v>
      </c>
      <c r="N102" s="38">
        <v>3520.3707000000004</v>
      </c>
      <c r="O102" s="22">
        <v>3.599999999999909</v>
      </c>
      <c r="P102" s="39">
        <f>K102/100*10</f>
        <v>634.35213</v>
      </c>
    </row>
    <row r="103" spans="1:16" ht="18.75" customHeight="1">
      <c r="A103" s="35">
        <v>96</v>
      </c>
      <c r="B103" s="24" t="s">
        <v>138</v>
      </c>
      <c r="C103" s="48">
        <v>6735.1</v>
      </c>
      <c r="D103" s="49">
        <v>5461.040999999999</v>
      </c>
      <c r="E103" s="36">
        <f t="shared" si="4"/>
        <v>81.08329497706046</v>
      </c>
      <c r="F103" s="37">
        <v>7494.3</v>
      </c>
      <c r="G103" s="38">
        <v>3372.435</v>
      </c>
      <c r="H103" s="21">
        <v>2219.6</v>
      </c>
      <c r="I103" s="36">
        <f>D103/100*10</f>
        <v>546.1040999999999</v>
      </c>
      <c r="J103" s="54">
        <v>13500</v>
      </c>
      <c r="K103" s="54">
        <v>10240.829</v>
      </c>
      <c r="L103" s="22">
        <f t="shared" si="5"/>
        <v>75.8579925925926</v>
      </c>
      <c r="M103" s="39">
        <v>19678.142</v>
      </c>
      <c r="N103" s="38">
        <v>8855.1639</v>
      </c>
      <c r="O103" s="22">
        <v>1765.9</v>
      </c>
      <c r="P103" s="39">
        <f>K103/100*10</f>
        <v>1024.0828999999999</v>
      </c>
    </row>
    <row r="104" spans="1:16" ht="18.75" customHeight="1">
      <c r="A104" s="35">
        <v>97</v>
      </c>
      <c r="B104" s="24" t="s">
        <v>139</v>
      </c>
      <c r="C104" s="48">
        <v>5800</v>
      </c>
      <c r="D104" s="49">
        <v>5898.694</v>
      </c>
      <c r="E104" s="36">
        <f t="shared" si="4"/>
        <v>101.70162068965519</v>
      </c>
      <c r="F104" s="37">
        <v>12788.348000000002</v>
      </c>
      <c r="G104" s="38">
        <v>5754.756600000001</v>
      </c>
      <c r="H104" s="21"/>
      <c r="I104" s="36">
        <f>D104/100*5</f>
        <v>294.9347</v>
      </c>
      <c r="J104" s="54">
        <v>15200</v>
      </c>
      <c r="K104" s="54">
        <v>15259.877</v>
      </c>
      <c r="L104" s="22">
        <f t="shared" si="5"/>
        <v>100.39392763157895</v>
      </c>
      <c r="M104" s="39">
        <v>19581.667</v>
      </c>
      <c r="N104" s="38">
        <v>8811.75015</v>
      </c>
      <c r="O104" s="22">
        <v>941.7000000000007</v>
      </c>
      <c r="P104" s="39">
        <f>K104/100*10</f>
        <v>1525.9877000000001</v>
      </c>
    </row>
    <row r="105" spans="1:16" ht="27" customHeight="1">
      <c r="A105" s="35"/>
      <c r="B105" s="44" t="s">
        <v>140</v>
      </c>
      <c r="C105" s="22">
        <f>SUM(C8:C104)</f>
        <v>707272.3929999998</v>
      </c>
      <c r="D105" s="22">
        <f>SUM(D8:D104)</f>
        <v>776451.3326000003</v>
      </c>
      <c r="E105" s="36">
        <f>D105/C105*100</f>
        <v>109.78108862790019</v>
      </c>
      <c r="F105" s="36">
        <f aca="true" t="shared" si="6" ref="F105:K105">SUM(F8:F104)</f>
        <v>693789.9316000001</v>
      </c>
      <c r="G105" s="36">
        <f t="shared" si="6"/>
        <v>319173.90922000015</v>
      </c>
      <c r="H105" s="36">
        <f t="shared" si="6"/>
        <v>16688.9</v>
      </c>
      <c r="I105" s="36">
        <f>SUM(I8:I104)</f>
        <v>46502.610789999984</v>
      </c>
      <c r="J105" s="22">
        <f t="shared" si="6"/>
        <v>610265.8790000001</v>
      </c>
      <c r="K105" s="22">
        <f t="shared" si="6"/>
        <v>589899.6611000001</v>
      </c>
      <c r="L105" s="22">
        <f t="shared" si="5"/>
        <v>96.66273036051555</v>
      </c>
      <c r="M105" s="39">
        <f>SUM(M8:M104)</f>
        <v>859434.7904000002</v>
      </c>
      <c r="N105" s="39">
        <f>SUM(N8:N104)</f>
        <v>398902.23067999986</v>
      </c>
      <c r="O105" s="39">
        <f>SUM(O8:O104)</f>
        <v>16484.5</v>
      </c>
      <c r="P105" s="39">
        <f>SUM(P8:P104)</f>
        <v>37024.769720000004</v>
      </c>
    </row>
    <row r="108" spans="10:13" ht="13.5">
      <c r="J108" s="45"/>
      <c r="M108" s="45"/>
    </row>
    <row r="112" ht="13.5">
      <c r="O112" s="45"/>
    </row>
  </sheetData>
  <sheetProtection/>
  <protectedRanges>
    <protectedRange sqref="K8:K75 K77:K91 K93:K104" name="Range4_6_2"/>
    <protectedRange sqref="K92" name="Range4_6_1_1"/>
    <protectedRange sqref="K76" name="Range4_6_3_1_1"/>
    <protectedRange sqref="J8:J75 J77:J91 J93:J104" name="Range4_8"/>
    <protectedRange sqref="J76" name="Range4_8_1_1"/>
    <protectedRange sqref="J92" name="Range4_8_2"/>
  </protectedRanges>
  <mergeCells count="16">
    <mergeCell ref="C2:P2"/>
    <mergeCell ref="B4:B7"/>
    <mergeCell ref="C4:E4"/>
    <mergeCell ref="F4:F6"/>
    <mergeCell ref="G4:G6"/>
    <mergeCell ref="H4:H6"/>
    <mergeCell ref="I4:I6"/>
    <mergeCell ref="J4:L4"/>
    <mergeCell ref="M4:M6"/>
    <mergeCell ref="N4:N6"/>
    <mergeCell ref="O4:O6"/>
    <mergeCell ref="P4:P6"/>
    <mergeCell ref="C5:C6"/>
    <mergeCell ref="D5:E5"/>
    <mergeCell ref="J5:J6"/>
    <mergeCell ref="K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Artashat</cp:lastModifiedBy>
  <cp:lastPrinted>2013-05-23T18:52:28Z</cp:lastPrinted>
  <dcterms:created xsi:type="dcterms:W3CDTF">2002-03-15T09:46:46Z</dcterms:created>
  <dcterms:modified xsi:type="dcterms:W3CDTF">2017-01-09T13:00:19Z</dcterms:modified>
  <cp:category/>
  <cp:version/>
  <cp:contentType/>
  <cp:contentStatus/>
</cp:coreProperties>
</file>