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810" windowWidth="4110" windowHeight="2715" activeTab="0"/>
  </bookViews>
  <sheets>
    <sheet name="Mutqer" sheetId="1" r:id="rId1"/>
    <sheet name="Sheet1" sheetId="2" r:id="rId2"/>
  </sheets>
  <definedNames>
    <definedName name="_xlnm.Print_Titles" localSheetId="0">'Mutqer'!$B:$B,'Mutqer'!$3:$8</definedName>
  </definedNames>
  <calcPr fullCalcOnLoad="1"/>
</workbook>
</file>

<file path=xl/sharedStrings.xml><?xml version="1.0" encoding="utf-8"?>
<sst xmlns="http://schemas.openxmlformats.org/spreadsheetml/2006/main" count="437" uniqueCount="169">
  <si>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</si>
  <si>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</si>
  <si>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</si>
  <si>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</si>
  <si>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</si>
  <si>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</si>
  <si>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</si>
  <si>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</si>
  <si>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</si>
  <si>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</si>
  <si>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</si>
  <si>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</si>
  <si>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</si>
  <si>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</si>
  <si>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</si>
  <si>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</si>
  <si>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</si>
  <si>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</si>
  <si>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</si>
  <si>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</si>
  <si>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</si>
  <si>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</si>
  <si>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</si>
  <si>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</si>
  <si>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</si>
  <si>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</si>
  <si>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</si>
  <si>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</si>
  <si>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</si>
  <si>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</si>
  <si>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</si>
  <si>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</si>
  <si>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</si>
  <si>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</si>
  <si>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</si>
  <si>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</si>
  <si>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</si>
  <si>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</si>
  <si>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</si>
  <si>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</si>
  <si>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</si>
  <si>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</si>
  <si>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</si>
  <si>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</si>
  <si>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</si>
  <si>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</si>
  <si>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</si>
  <si>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</si>
  <si>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</si>
  <si>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</si>
  <si>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</si>
  <si>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</si>
  <si>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</si>
  <si>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</si>
  <si>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</si>
  <si>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</si>
  <si>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</si>
  <si>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</si>
  <si>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</si>
  <si>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</si>
  <si>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</si>
  <si>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</si>
  <si>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</si>
  <si>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</si>
  <si>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</si>
  <si>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</si>
  <si>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</si>
  <si>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</si>
  <si>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</si>
  <si>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</si>
  <si>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</si>
  <si>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</si>
  <si>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</si>
  <si>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</si>
  <si>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</si>
  <si>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</si>
  <si>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</si>
  <si>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</si>
  <si>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</si>
  <si>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</si>
  <si>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</si>
  <si>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</si>
  <si>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</si>
  <si>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</si>
  <si>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</si>
  <si>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</si>
  <si>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</si>
  <si>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</si>
  <si>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</si>
  <si>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</si>
  <si>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</si>
  <si>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</si>
  <si>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</si>
  <si>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</si>
  <si>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</si>
  <si>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</si>
  <si>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</si>
  <si>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</si>
  <si>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</si>
  <si>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</si>
  <si>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</si>
  <si>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</si>
  <si>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</si>
  <si>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</si>
  <si>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</si>
  <si>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</si>
  <si>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</si>
  <si>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</si>
  <si>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</si>
  <si>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</si>
  <si>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</si>
  <si>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</si>
  <si>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</si>
  <si>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</si>
  <si>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</si>
  <si>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</si>
  <si>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</si>
  <si>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</si>
  <si>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</si>
  <si>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</si>
  <si>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</si>
  <si>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</si>
  <si>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</si>
  <si>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</si>
  <si>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</si>
  <si>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</si>
  <si>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</si>
  <si>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</si>
  <si>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</si>
  <si>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</si>
  <si>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</si>
  <si>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</si>
  <si>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</si>
  <si>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</si>
  <si>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</si>
  <si>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Փ.ՎԵԴԻ</t>
  </si>
  <si>
    <t>ՔԱՂՑՐԱՇԵՆ</t>
  </si>
  <si>
    <t>ԸՆԴԱՄԵՆԸ</t>
  </si>
  <si>
    <t>ԳԻՆԵՎԵՏ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</si>
  <si>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</si>
  <si>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</si>
  <si>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</si>
  <si>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</si>
  <si>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</si>
  <si>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</si>
  <si>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</si>
  <si>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Այդ թվում աղբահանության վճար</t>
  </si>
  <si>
    <t>ՀՆԱԲԵՐԴ</t>
  </si>
  <si>
    <t>այդ թվում երաժշտական դպրոցներին</t>
  </si>
  <si>
    <t>այդ թվում  դոտացիա համայնքներին</t>
  </si>
  <si>
    <t>ծրագիր                                                                                                                                                                                                                          տարեկան</t>
  </si>
  <si>
    <t>այլ դոտացիա</t>
  </si>
  <si>
    <r>
      <t>տող 1341
Համայնքի սեփականություն</t>
    </r>
    <r>
      <rPr>
        <sz val="8"/>
        <color indexed="60"/>
        <rFont val="GHEA Grapalat"/>
        <family val="3"/>
      </rPr>
      <t xml:space="preserve">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</si>
  <si>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ՈՒՐՑԱՁՈՐ</t>
  </si>
  <si>
    <t xml:space="preserve">Տեղեկատվություն Արարատի մարզի  գույքահարկի և հողի հարկի ապառքների վերաբերյալ  </t>
  </si>
  <si>
    <t>Ընդամենը գույքահարկ 
/բյուջ տող 1111 + 1120/</t>
  </si>
  <si>
    <t>Ընդամենը գույքահարկի ապառքը 01.01.16թ. դրությամբ*</t>
  </si>
  <si>
    <t>Ընդամենը տույժերի և տուգանքների գումարները</t>
  </si>
  <si>
    <t>2016թ. բյուջեում ներառված գույքահարկի ապառքի գումարը</t>
  </si>
  <si>
    <t>Գանձված  գույքահարկի ապառքի գումարը  01.10.2016թ դրությամբ</t>
  </si>
  <si>
    <t>Ընդամենը հողի հարկի ապառքը 01.01.16թ. դրությամբ*</t>
  </si>
  <si>
    <t>2016թ. բյուջեում ներառված հողի հարկի ապառքի գումարը*</t>
  </si>
  <si>
    <t xml:space="preserve">Գանձված  հողի հարկի  ապառքի գումարը 01.10.2016թ դրությամբ </t>
  </si>
  <si>
    <t>ծրագիր                                                                                                                                                                                                                                  /9ամիս/</t>
  </si>
  <si>
    <t>ԼԱՆՋԱՆԻՍՏ</t>
  </si>
  <si>
    <t>ՇԱՂԱՓ</t>
  </si>
  <si>
    <t>ՈՒՐԾԱՁՈՐ</t>
  </si>
  <si>
    <t xml:space="preserve">                                                      ՀՀ  ԱՐԱՐԱՏԻ   ՄԱՐԶԻ  ՀԱՄԱՅՆՔՆԵՐԻ   ԲՅՈՒՋԵՏԱՅԻՆ   ԵԿԱՄՈՒՏՆԵՐԻ    ՎԵՐԱԲԵՐՅԱԼ               (աճողական)
                                                                        01.02.2019թ. </t>
  </si>
  <si>
    <t>ծրագիր                                                                                                                                                                                                                                  /1ամիս/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</si>
</sst>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-* #,##0.00\ _ _-;\-* #,##0.00\ _ _-;_-* &quot;-&quot;??\ _ _-;_-@_-"/>
    <numFmt numFmtId="212" formatCode="_-* #,##0\ _ _-;\-* #,##0\ _ _-;_-* &quot;-&quot;\ _ _-;_-@_-"/>
    <numFmt numFmtId="213" formatCode="_-* #,##0.00\ &quot; &quot;_-;\-* #,##0.00\ &quot; &quot;_-;_-* &quot;-&quot;??\ &quot; &quot;_-;_-@_-"/>
    <numFmt numFmtId="214" formatCode="_-* #,##0\ &quot; &quot;_-;\-* #,##0\ &quot; &quot;_-;_-* &quot;-&quot;\ &quot; &quot;_-;_-@_-"/>
    <numFmt numFmtId="215" formatCode="#,##0.000000000000"/>
    <numFmt numFmtId="216" formatCode="#,##0.000"/>
    <numFmt numFmtId="217" formatCode="#,##0.00000000000"/>
  </numFmts>
  <fonts count="34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color indexed="8"/>
      <name val="GHEA Grapalat"/>
      <family val="3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GHEA Grapalat"/>
      <family val="3"/>
    </font>
    <font>
      <sz val="8"/>
      <color indexed="6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wrapText="1"/>
    </xf>
    <xf numFmtId="0" fontId="9" fillId="24" borderId="0" xfId="0" applyFont="1" applyFill="1" applyAlignment="1">
      <alignment wrapText="1"/>
    </xf>
    <xf numFmtId="0" fontId="9" fillId="24" borderId="0" xfId="0" applyFont="1" applyFill="1" applyAlignment="1" applyProtection="1">
      <alignment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/>
      <protection locked="0"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0" fontId="6" fillId="20" borderId="11" xfId="0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10" fillId="24" borderId="0" xfId="0" applyFont="1" applyFill="1" applyAlignment="1" applyProtection="1">
      <alignment horizontal="right"/>
      <protection locked="0"/>
    </xf>
    <xf numFmtId="0" fontId="9" fillId="24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/>
    </xf>
    <xf numFmtId="207" fontId="6" fillId="0" borderId="12" xfId="0" applyNumberFormat="1" applyFont="1" applyFill="1" applyBorder="1" applyAlignment="1" applyProtection="1">
      <alignment vertical="center"/>
      <protection locked="0"/>
    </xf>
    <xf numFmtId="207" fontId="6" fillId="0" borderId="12" xfId="0" applyNumberFormat="1" applyFont="1" applyFill="1" applyBorder="1" applyAlignment="1" applyProtection="1">
      <alignment vertical="center" wrapText="1"/>
      <protection/>
    </xf>
    <xf numFmtId="20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207" fontId="11" fillId="0" borderId="12" xfId="0" applyNumberFormat="1" applyFont="1" applyFill="1" applyBorder="1" applyAlignment="1">
      <alignment horizontal="right"/>
    </xf>
    <xf numFmtId="207" fontId="6" fillId="0" borderId="12" xfId="0" applyNumberFormat="1" applyFont="1" applyFill="1" applyBorder="1" applyAlignment="1">
      <alignment horizontal="right" vertical="center" wrapText="1"/>
    </xf>
    <xf numFmtId="207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21" fillId="0" borderId="16" xfId="0" applyNumberFormat="1" applyFont="1" applyBorder="1" applyAlignment="1" applyProtection="1">
      <alignment horizontal="right" vertical="center"/>
      <protection locked="0"/>
    </xf>
    <xf numFmtId="207" fontId="21" fillId="0" borderId="16" xfId="0" applyNumberFormat="1" applyFont="1" applyBorder="1" applyAlignment="1" applyProtection="1">
      <alignment horizontal="right" vertical="center"/>
      <protection locked="0"/>
    </xf>
    <xf numFmtId="207" fontId="6" fillId="0" borderId="12" xfId="0" applyNumberFormat="1" applyFont="1" applyFill="1" applyBorder="1" applyAlignment="1" applyProtection="1">
      <alignment horizontal="right" vertical="center"/>
      <protection locked="0"/>
    </xf>
    <xf numFmtId="207" fontId="6" fillId="0" borderId="12" xfId="0" applyNumberFormat="1" applyFont="1" applyFill="1" applyBorder="1" applyAlignment="1">
      <alignment horizontal="right"/>
    </xf>
    <xf numFmtId="207" fontId="11" fillId="0" borderId="12" xfId="0" applyNumberFormat="1" applyFont="1" applyFill="1" applyBorder="1" applyAlignment="1">
      <alignment horizontal="right" vertical="center" wrapText="1"/>
    </xf>
    <xf numFmtId="207" fontId="6" fillId="0" borderId="12" xfId="0" applyNumberFormat="1" applyFont="1" applyFill="1" applyBorder="1" applyAlignment="1">
      <alignment horizontal="right" vertical="center"/>
    </xf>
    <xf numFmtId="207" fontId="6" fillId="0" borderId="12" xfId="6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207" fontId="1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 applyProtection="1">
      <alignment vertical="center"/>
      <protection locked="0"/>
    </xf>
    <xf numFmtId="207" fontId="6" fillId="0" borderId="0" xfId="0" applyNumberFormat="1" applyFont="1" applyFill="1" applyAlignment="1">
      <alignment/>
    </xf>
    <xf numFmtId="196" fontId="6" fillId="0" borderId="12" xfId="0" applyNumberFormat="1" applyFont="1" applyBorder="1" applyAlignment="1" applyProtection="1">
      <alignment horizontal="right" vertical="center"/>
      <protection locked="0"/>
    </xf>
    <xf numFmtId="196" fontId="6" fillId="24" borderId="12" xfId="0" applyNumberFormat="1" applyFont="1" applyFill="1" applyBorder="1" applyAlignment="1" applyProtection="1">
      <alignment vertical="center" wrapText="1"/>
      <protection/>
    </xf>
    <xf numFmtId="196" fontId="6" fillId="24" borderId="12" xfId="0" applyNumberFormat="1" applyFont="1" applyFill="1" applyBorder="1" applyAlignment="1" applyProtection="1">
      <alignment vertical="center" wrapText="1"/>
      <protection locked="0"/>
    </xf>
    <xf numFmtId="196" fontId="6" fillId="24" borderId="12" xfId="0" applyNumberFormat="1" applyFont="1" applyFill="1" applyBorder="1" applyAlignment="1" applyProtection="1">
      <alignment vertical="center"/>
      <protection locked="0"/>
    </xf>
    <xf numFmtId="196" fontId="6" fillId="0" borderId="12" xfId="0" applyNumberFormat="1" applyFont="1" applyBorder="1" applyAlignment="1" applyProtection="1">
      <alignment vertical="center"/>
      <protection locked="0"/>
    </xf>
    <xf numFmtId="196" fontId="6" fillId="24" borderId="12" xfId="0" applyNumberFormat="1" applyFont="1" applyFill="1" applyBorder="1" applyAlignment="1">
      <alignment horizontal="left"/>
    </xf>
    <xf numFmtId="196" fontId="6" fillId="24" borderId="12" xfId="0" applyNumberFormat="1" applyFont="1" applyFill="1" applyBorder="1" applyAlignment="1" applyProtection="1">
      <alignment/>
      <protection locked="0"/>
    </xf>
    <xf numFmtId="196" fontId="6" fillId="24" borderId="12" xfId="0" applyNumberFormat="1" applyFont="1" applyFill="1" applyBorder="1" applyAlignment="1" applyProtection="1">
      <alignment horizontal="right"/>
      <protection locked="0"/>
    </xf>
    <xf numFmtId="196" fontId="11" fillId="24" borderId="12" xfId="0" applyNumberFormat="1" applyFont="1" applyFill="1" applyBorder="1" applyAlignment="1">
      <alignment/>
    </xf>
    <xf numFmtId="196" fontId="6" fillId="24" borderId="12" xfId="0" applyNumberFormat="1" applyFont="1" applyFill="1" applyBorder="1" applyAlignment="1">
      <alignment/>
    </xf>
    <xf numFmtId="196" fontId="6" fillId="24" borderId="12" xfId="0" applyNumberFormat="1" applyFont="1" applyFill="1" applyBorder="1" applyAlignment="1">
      <alignment vertical="center" wrapText="1"/>
    </xf>
    <xf numFmtId="1" fontId="6" fillId="24" borderId="12" xfId="0" applyNumberFormat="1" applyFont="1" applyFill="1" applyBorder="1" applyAlignment="1" applyProtection="1">
      <alignment vertical="center" wrapText="1"/>
      <protection locked="0"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4" fontId="8" fillId="24" borderId="12" xfId="0" applyNumberFormat="1" applyFont="1" applyFill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center" vertical="center" wrapText="1"/>
      <protection/>
    </xf>
    <xf numFmtId="4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 applyProtection="1">
      <alignment horizontal="center" vertical="center" wrapText="1"/>
      <protection/>
    </xf>
    <xf numFmtId="0" fontId="8" fillId="24" borderId="20" xfId="0" applyFont="1" applyFill="1" applyBorder="1" applyAlignment="1" applyProtection="1">
      <alignment horizontal="center" vertical="center" wrapText="1"/>
      <protection/>
    </xf>
    <xf numFmtId="0" fontId="8" fillId="24" borderId="21" xfId="0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0" fontId="19" fillId="24" borderId="18" xfId="0" applyFont="1" applyFill="1" applyBorder="1" applyAlignment="1" applyProtection="1">
      <alignment horizontal="center" vertical="center" wrapText="1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4" fontId="8" fillId="24" borderId="20" xfId="0" applyNumberFormat="1" applyFont="1" applyFill="1" applyBorder="1" applyAlignment="1" applyProtection="1">
      <alignment horizontal="center" vertical="center" wrapText="1"/>
      <protection/>
    </xf>
    <xf numFmtId="4" fontId="8" fillId="24" borderId="21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 indent="1"/>
      <protection/>
    </xf>
    <xf numFmtId="0" fontId="8" fillId="24" borderId="17" xfId="0" applyFont="1" applyFill="1" applyBorder="1" applyAlignment="1" applyProtection="1">
      <alignment horizontal="left" vertical="center" wrapText="1" inden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4" fontId="8" fillId="22" borderId="11" xfId="0" applyNumberFormat="1" applyFont="1" applyFill="1" applyBorder="1" applyAlignment="1" applyProtection="1">
      <alignment horizontal="center" vertical="center" wrapText="1"/>
      <protection/>
    </xf>
    <xf numFmtId="4" fontId="8" fillId="22" borderId="23" xfId="0" applyNumberFormat="1" applyFont="1" applyFill="1" applyBorder="1" applyAlignment="1" applyProtection="1">
      <alignment horizontal="center" vertical="center" wrapText="1"/>
      <protection/>
    </xf>
    <xf numFmtId="4" fontId="8" fillId="24" borderId="18" xfId="0" applyNumberFormat="1" applyFont="1" applyFill="1" applyBorder="1" applyAlignment="1" applyProtection="1">
      <alignment horizontal="center" vertical="center" wrapText="1"/>
      <protection/>
    </xf>
    <xf numFmtId="4" fontId="8" fillId="24" borderId="19" xfId="0" applyNumberFormat="1" applyFont="1" applyFill="1" applyBorder="1" applyAlignment="1" applyProtection="1">
      <alignment horizontal="center" vertical="center" wrapText="1"/>
      <protection/>
    </xf>
    <xf numFmtId="4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4" fontId="8" fillId="24" borderId="11" xfId="0" applyNumberFormat="1" applyFont="1" applyFill="1" applyBorder="1" applyAlignment="1" applyProtection="1">
      <alignment horizontal="center" vertical="center" wrapText="1"/>
      <protection/>
    </xf>
    <xf numFmtId="4" fontId="8" fillId="24" borderId="15" xfId="0" applyNumberFormat="1" applyFont="1" applyFill="1" applyBorder="1" applyAlignment="1" applyProtection="1">
      <alignment horizontal="center" vertical="center" wrapText="1"/>
      <protection/>
    </xf>
    <xf numFmtId="4" fontId="8" fillId="24" borderId="23" xfId="0" applyNumberFormat="1" applyFont="1" applyFill="1" applyBorder="1" applyAlignment="1" applyProtection="1">
      <alignment horizontal="center" vertical="center" wrapText="1"/>
      <protection/>
    </xf>
    <xf numFmtId="4" fontId="8" fillId="4" borderId="18" xfId="0" applyNumberFormat="1" applyFont="1" applyFill="1" applyBorder="1" applyAlignment="1" applyProtection="1">
      <alignment horizontal="center" vertical="center" wrapText="1"/>
      <protection/>
    </xf>
    <xf numFmtId="4" fontId="8" fillId="4" borderId="19" xfId="0" applyNumberFormat="1" applyFont="1" applyFill="1" applyBorder="1" applyAlignment="1" applyProtection="1">
      <alignment horizontal="center" vertical="center" wrapText="1"/>
      <protection/>
    </xf>
    <xf numFmtId="4" fontId="8" fillId="4" borderId="14" xfId="0" applyNumberFormat="1" applyFont="1" applyFill="1" applyBorder="1" applyAlignment="1" applyProtection="1">
      <alignment horizontal="center" vertical="center" wrapText="1"/>
      <protection/>
    </xf>
    <xf numFmtId="4" fontId="8" fillId="4" borderId="24" xfId="0" applyNumberFormat="1" applyFont="1" applyFill="1" applyBorder="1" applyAlignment="1" applyProtection="1">
      <alignment horizontal="center" vertical="center" wrapText="1"/>
      <protection/>
    </xf>
    <xf numFmtId="4" fontId="8" fillId="4" borderId="0" xfId="0" applyNumberFormat="1" applyFont="1" applyFill="1" applyBorder="1" applyAlignment="1" applyProtection="1">
      <alignment horizontal="center" vertical="center" wrapText="1"/>
      <protection/>
    </xf>
    <xf numFmtId="4" fontId="8" fillId="4" borderId="25" xfId="0" applyNumberFormat="1" applyFont="1" applyFill="1" applyBorder="1" applyAlignment="1" applyProtection="1">
      <alignment horizontal="center" vertical="center" wrapText="1"/>
      <protection/>
    </xf>
    <xf numFmtId="4" fontId="8" fillId="4" borderId="20" xfId="0" applyNumberFormat="1" applyFont="1" applyFill="1" applyBorder="1" applyAlignment="1" applyProtection="1">
      <alignment horizontal="center" vertical="center" wrapText="1"/>
      <protection/>
    </xf>
    <xf numFmtId="4" fontId="8" fillId="4" borderId="21" xfId="0" applyNumberFormat="1" applyFont="1" applyFill="1" applyBorder="1" applyAlignment="1" applyProtection="1">
      <alignment horizontal="center" vertical="center" wrapText="1"/>
      <protection/>
    </xf>
    <xf numFmtId="4" fontId="8" fillId="4" borderId="22" xfId="0" applyNumberFormat="1" applyFont="1" applyFill="1" applyBorder="1" applyAlignment="1" applyProtection="1">
      <alignment horizontal="center" vertical="center" wrapText="1"/>
      <protection/>
    </xf>
    <xf numFmtId="4" fontId="10" fillId="24" borderId="17" xfId="0" applyNumberFormat="1" applyFont="1" applyFill="1" applyBorder="1" applyAlignment="1" applyProtection="1">
      <alignment horizontal="center" vertical="center" wrapText="1"/>
      <protection/>
    </xf>
    <xf numFmtId="4" fontId="10" fillId="24" borderId="12" xfId="0" applyNumberFormat="1" applyFont="1" applyFill="1" applyBorder="1" applyAlignment="1" applyProtection="1">
      <alignment horizontal="center" vertical="center" wrapText="1"/>
      <protection/>
    </xf>
    <xf numFmtId="4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4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textRotation="90" wrapText="1"/>
      <protection/>
    </xf>
    <xf numFmtId="0" fontId="8" fillId="24" borderId="15" xfId="0" applyFont="1" applyFill="1" applyBorder="1" applyAlignment="1" applyProtection="1">
      <alignment horizontal="center" vertical="center" textRotation="90" wrapText="1"/>
      <protection/>
    </xf>
    <xf numFmtId="0" fontId="8" fillId="24" borderId="23" xfId="0" applyFont="1" applyFill="1" applyBorder="1" applyAlignment="1" applyProtection="1">
      <alignment horizontal="center" vertical="center" textRotation="90" wrapText="1"/>
      <protection/>
    </xf>
    <xf numFmtId="0" fontId="7" fillId="25" borderId="18" xfId="0" applyNumberFormat="1" applyFont="1" applyFill="1" applyBorder="1" applyAlignment="1" applyProtection="1">
      <alignment horizontal="center" vertical="center" wrapText="1"/>
      <protection/>
    </xf>
    <xf numFmtId="0" fontId="7" fillId="25" borderId="14" xfId="0" applyNumberFormat="1" applyFont="1" applyFill="1" applyBorder="1" applyAlignment="1" applyProtection="1">
      <alignment horizontal="center" vertical="center" wrapText="1"/>
      <protection/>
    </xf>
    <xf numFmtId="0" fontId="7" fillId="25" borderId="24" xfId="0" applyNumberFormat="1" applyFont="1" applyFill="1" applyBorder="1" applyAlignment="1" applyProtection="1">
      <alignment horizontal="center" vertical="center" wrapText="1"/>
      <protection/>
    </xf>
    <xf numFmtId="0" fontId="7" fillId="25" borderId="25" xfId="0" applyNumberFormat="1" applyFont="1" applyFill="1" applyBorder="1" applyAlignment="1" applyProtection="1">
      <alignment horizontal="center" vertical="center" wrapText="1"/>
      <protection/>
    </xf>
    <xf numFmtId="0" fontId="7" fillId="25" borderId="20" xfId="0" applyNumberFormat="1" applyFont="1" applyFill="1" applyBorder="1" applyAlignment="1" applyProtection="1">
      <alignment horizontal="center" vertical="center" wrapText="1"/>
      <protection/>
    </xf>
    <xf numFmtId="0" fontId="7" fillId="25" borderId="22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4" fontId="5" fillId="25" borderId="18" xfId="0" applyNumberFormat="1" applyFont="1" applyFill="1" applyBorder="1" applyAlignment="1" applyProtection="1">
      <alignment horizontal="center" vertical="center" wrapText="1"/>
      <protection/>
    </xf>
    <xf numFmtId="4" fontId="5" fillId="25" borderId="19" xfId="0" applyNumberFormat="1" applyFont="1" applyFill="1" applyBorder="1" applyAlignment="1" applyProtection="1">
      <alignment horizontal="center" vertical="center" wrapText="1"/>
      <protection/>
    </xf>
    <xf numFmtId="4" fontId="5" fillId="25" borderId="14" xfId="0" applyNumberFormat="1" applyFont="1" applyFill="1" applyBorder="1" applyAlignment="1" applyProtection="1">
      <alignment horizontal="center" vertical="center" wrapText="1"/>
      <protection/>
    </xf>
    <xf numFmtId="4" fontId="5" fillId="25" borderId="24" xfId="0" applyNumberFormat="1" applyFont="1" applyFill="1" applyBorder="1" applyAlignment="1" applyProtection="1">
      <alignment horizontal="center" vertical="center" wrapText="1"/>
      <protection/>
    </xf>
    <xf numFmtId="4" fontId="5" fillId="25" borderId="0" xfId="0" applyNumberFormat="1" applyFont="1" applyFill="1" applyBorder="1" applyAlignment="1" applyProtection="1">
      <alignment horizontal="center" vertical="center" wrapText="1"/>
      <protection/>
    </xf>
    <xf numFmtId="4" fontId="5" fillId="25" borderId="25" xfId="0" applyNumberFormat="1" applyFont="1" applyFill="1" applyBorder="1" applyAlignment="1" applyProtection="1">
      <alignment horizontal="center" vertical="center" wrapText="1"/>
      <protection/>
    </xf>
    <xf numFmtId="4" fontId="5" fillId="25" borderId="20" xfId="0" applyNumberFormat="1" applyFont="1" applyFill="1" applyBorder="1" applyAlignment="1" applyProtection="1">
      <alignment horizontal="center" vertical="center" wrapText="1"/>
      <protection/>
    </xf>
    <xf numFmtId="4" fontId="5" fillId="25" borderId="21" xfId="0" applyNumberFormat="1" applyFont="1" applyFill="1" applyBorder="1" applyAlignment="1" applyProtection="1">
      <alignment horizontal="center" vertical="center" wrapText="1"/>
      <protection/>
    </xf>
    <xf numFmtId="4" fontId="5" fillId="25" borderId="22" xfId="0" applyNumberFormat="1" applyFont="1" applyFill="1" applyBorder="1" applyAlignment="1" applyProtection="1">
      <alignment horizontal="center" vertical="center" wrapText="1"/>
      <protection/>
    </xf>
    <xf numFmtId="0" fontId="5" fillId="25" borderId="18" xfId="0" applyNumberFormat="1" applyFont="1" applyFill="1" applyBorder="1" applyAlignment="1" applyProtection="1">
      <alignment horizontal="center" vertical="center" wrapText="1"/>
      <protection/>
    </xf>
    <xf numFmtId="0" fontId="5" fillId="25" borderId="19" xfId="0" applyNumberFormat="1" applyFont="1" applyFill="1" applyBorder="1" applyAlignment="1" applyProtection="1">
      <alignment horizontal="center" vertical="center" wrapText="1"/>
      <protection/>
    </xf>
    <xf numFmtId="0" fontId="5" fillId="25" borderId="24" xfId="0" applyNumberFormat="1" applyFont="1" applyFill="1" applyBorder="1" applyAlignment="1" applyProtection="1">
      <alignment horizontal="center" vertical="center" wrapText="1"/>
      <protection/>
    </xf>
    <xf numFmtId="0" fontId="5" fillId="25" borderId="0" xfId="0" applyNumberFormat="1" applyFont="1" applyFill="1" applyBorder="1" applyAlignment="1" applyProtection="1">
      <alignment horizontal="center" vertical="center" wrapText="1"/>
      <protection/>
    </xf>
    <xf numFmtId="0" fontId="5" fillId="25" borderId="20" xfId="0" applyNumberFormat="1" applyFont="1" applyFill="1" applyBorder="1" applyAlignment="1" applyProtection="1">
      <alignment horizontal="center" vertical="center" wrapText="1"/>
      <protection/>
    </xf>
    <xf numFmtId="0" fontId="5" fillId="25" borderId="21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10" fillId="25" borderId="18" xfId="0" applyNumberFormat="1" applyFont="1" applyFill="1" applyBorder="1" applyAlignment="1" applyProtection="1">
      <alignment horizontal="center" vertical="center" wrapText="1"/>
      <protection/>
    </xf>
    <xf numFmtId="0" fontId="10" fillId="25" borderId="19" xfId="0" applyNumberFormat="1" applyFont="1" applyFill="1" applyBorder="1" applyAlignment="1" applyProtection="1">
      <alignment horizontal="center" vertical="center" wrapText="1"/>
      <protection/>
    </xf>
    <xf numFmtId="0" fontId="10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24" xfId="0" applyNumberFormat="1" applyFont="1" applyFill="1" applyBorder="1" applyAlignment="1" applyProtection="1">
      <alignment horizontal="center" vertical="center" wrapText="1"/>
      <protection/>
    </xf>
    <xf numFmtId="0" fontId="10" fillId="25" borderId="0" xfId="0" applyNumberFormat="1" applyFont="1" applyFill="1" applyBorder="1" applyAlignment="1" applyProtection="1">
      <alignment horizontal="center" vertical="center" wrapText="1"/>
      <protection/>
    </xf>
    <xf numFmtId="0" fontId="10" fillId="25" borderId="25" xfId="0" applyNumberFormat="1" applyFont="1" applyFill="1" applyBorder="1" applyAlignment="1" applyProtection="1">
      <alignment horizontal="center" vertical="center" wrapText="1"/>
      <protection/>
    </xf>
    <xf numFmtId="0" fontId="10" fillId="25" borderId="20" xfId="0" applyNumberFormat="1" applyFont="1" applyFill="1" applyBorder="1" applyAlignment="1" applyProtection="1">
      <alignment horizontal="center" vertical="center" wrapText="1"/>
      <protection/>
    </xf>
    <xf numFmtId="0" fontId="10" fillId="25" borderId="21" xfId="0" applyNumberFormat="1" applyFont="1" applyFill="1" applyBorder="1" applyAlignment="1" applyProtection="1">
      <alignment horizontal="center" vertical="center" wrapText="1"/>
      <protection/>
    </xf>
    <xf numFmtId="0" fontId="10" fillId="25" borderId="22" xfId="0" applyNumberFormat="1" applyFont="1" applyFill="1" applyBorder="1" applyAlignment="1" applyProtection="1">
      <alignment horizontal="center" vertical="center" wrapText="1"/>
      <protection/>
    </xf>
    <xf numFmtId="0" fontId="10" fillId="24" borderId="13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7" xfId="0" applyNumberFormat="1" applyFont="1" applyFill="1" applyBorder="1" applyAlignment="1" applyProtection="1">
      <alignment horizontal="center" vertical="center" wrapText="1"/>
      <protection/>
    </xf>
    <xf numFmtId="4" fontId="10" fillId="24" borderId="24" xfId="0" applyNumberFormat="1" applyFont="1" applyFill="1" applyBorder="1" applyAlignment="1" applyProtection="1">
      <alignment horizontal="center" vertical="center" wrapText="1"/>
      <protection/>
    </xf>
    <xf numFmtId="4" fontId="10" fillId="24" borderId="0" xfId="0" applyNumberFormat="1" applyFont="1" applyFill="1" applyBorder="1" applyAlignment="1" applyProtection="1">
      <alignment horizontal="center" vertical="center" wrapText="1"/>
      <protection/>
    </xf>
    <xf numFmtId="4" fontId="10" fillId="24" borderId="25" xfId="0" applyNumberFormat="1" applyFont="1" applyFill="1" applyBorder="1" applyAlignment="1" applyProtection="1">
      <alignment horizontal="center" vertical="center" wrapText="1"/>
      <protection/>
    </xf>
    <xf numFmtId="0" fontId="10" fillId="24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textRotation="90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105"/>
  <sheetViews>
    <sheetView tabSelected="1" zoomScalePageLayoutView="0" workbookViewId="0" topLeftCell="H1">
      <selection activeCell="DI10" sqref="DI10"/>
    </sheetView>
  </sheetViews>
  <sheetFormatPr defaultColWidth="8.796875" defaultRowHeight="15"/>
  <cols>
    <col min="1" max="1" width="0.8984375" style="15" hidden="1" customWidth="1"/>
    <col min="2" max="2" width="4.69921875" style="15" customWidth="1"/>
    <col min="3" max="3" width="12.8984375" style="15" customWidth="1"/>
    <col min="4" max="4" width="9.5" style="15" customWidth="1"/>
    <col min="5" max="5" width="10.69921875" style="15" customWidth="1"/>
    <col min="6" max="6" width="13.59765625" style="15" customWidth="1"/>
    <col min="7" max="7" width="13.19921875" style="15" customWidth="1"/>
    <col min="8" max="8" width="10.69921875" style="15" customWidth="1"/>
    <col min="9" max="9" width="7.69921875" style="15" customWidth="1"/>
    <col min="10" max="10" width="12.5" style="15" hidden="1" customWidth="1"/>
    <col min="11" max="11" width="11.19921875" style="15" hidden="1" customWidth="1"/>
    <col min="12" max="12" width="12.3984375" style="15" hidden="1" customWidth="1"/>
    <col min="13" max="13" width="0.1015625" style="15" hidden="1" customWidth="1"/>
    <col min="14" max="14" width="11.8984375" style="15" customWidth="1"/>
    <col min="15" max="15" width="12.8984375" style="15" customWidth="1"/>
    <col min="16" max="16" width="10.59765625" style="15" customWidth="1"/>
    <col min="17" max="17" width="10.5" style="15" customWidth="1"/>
    <col min="18" max="19" width="10.19921875" style="15" customWidth="1"/>
    <col min="20" max="20" width="10.09765625" style="15" customWidth="1"/>
    <col min="21" max="21" width="6.3984375" style="15" customWidth="1"/>
    <col min="22" max="22" width="10" style="15" customWidth="1"/>
    <col min="23" max="23" width="8.8984375" style="15" customWidth="1"/>
    <col min="24" max="24" width="10.8984375" style="15" customWidth="1"/>
    <col min="25" max="25" width="10.19921875" style="15" customWidth="1"/>
    <col min="26" max="26" width="11.3984375" style="15" customWidth="1"/>
    <col min="27" max="27" width="10.3984375" style="15" customWidth="1"/>
    <col min="28" max="28" width="9.8984375" style="15" customWidth="1"/>
    <col min="29" max="29" width="7.5" style="15" customWidth="1"/>
    <col min="30" max="30" width="10.8984375" style="15" customWidth="1"/>
    <col min="31" max="31" width="10.19921875" style="15" customWidth="1"/>
    <col min="32" max="32" width="10.09765625" style="15" customWidth="1"/>
    <col min="33" max="33" width="8" style="15" customWidth="1"/>
    <col min="34" max="34" width="11" style="15" customWidth="1"/>
    <col min="35" max="35" width="8.69921875" style="15" customWidth="1"/>
    <col min="36" max="36" width="9.19921875" style="15" customWidth="1"/>
    <col min="37" max="37" width="7.8984375" style="15" customWidth="1"/>
    <col min="38" max="38" width="9.09765625" style="15" customWidth="1"/>
    <col min="39" max="39" width="9.3984375" style="15" customWidth="1"/>
    <col min="40" max="40" width="8.5" style="15" customWidth="1"/>
    <col min="41" max="41" width="7.59765625" style="15" customWidth="1"/>
    <col min="42" max="47" width="11.3984375" style="15" customWidth="1"/>
    <col min="48" max="48" width="14.09765625" style="15" customWidth="1"/>
    <col min="49" max="50" width="14.19921875" style="15" customWidth="1"/>
    <col min="51" max="51" width="16.5" style="15" customWidth="1"/>
    <col min="52" max="52" width="14" style="15" customWidth="1"/>
    <col min="53" max="53" width="12" style="15" customWidth="1"/>
    <col min="54" max="56" width="11.3984375" style="15" customWidth="1"/>
    <col min="57" max="57" width="10.3984375" style="15" customWidth="1"/>
    <col min="58" max="58" width="11.3984375" style="15" hidden="1" customWidth="1"/>
    <col min="59" max="60" width="10" style="15" customWidth="1"/>
    <col min="61" max="65" width="11.3984375" style="15" customWidth="1"/>
    <col min="66" max="66" width="10.69921875" style="15" customWidth="1"/>
    <col min="67" max="67" width="11.09765625" style="15" bestFit="1" customWidth="1"/>
    <col min="68" max="68" width="11" style="15" customWidth="1"/>
    <col min="69" max="69" width="8.8984375" style="15" customWidth="1"/>
    <col min="70" max="130" width="11.8984375" style="15" customWidth="1"/>
    <col min="131" max="131" width="8.69921875" style="15" customWidth="1"/>
    <col min="132" max="134" width="11.8984375" style="15" customWidth="1"/>
    <col min="135" max="16384" width="9" style="15" customWidth="1"/>
  </cols>
  <sheetData>
    <row r="1" spans="2:107" s="8" customFormat="1" ht="18" customHeight="1">
      <c r="B1" s="119" t="s">
        <v>46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5"/>
      <c r="AD1" s="5"/>
      <c r="AE1" s="5"/>
      <c r="AF1" s="5"/>
      <c r="AG1" s="5"/>
      <c r="AH1" s="6"/>
      <c r="AI1" s="6"/>
      <c r="AJ1" s="6"/>
      <c r="AK1" s="6"/>
      <c r="AL1" s="6"/>
      <c r="AM1" s="6"/>
      <c r="AN1" s="6"/>
      <c r="AO1" s="6"/>
      <c r="AP1" s="6"/>
      <c r="AQ1" s="2"/>
      <c r="AR1" s="2"/>
      <c r="AS1" s="2"/>
      <c r="AT1" s="7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2:107" s="8" customFormat="1" ht="44.25" customHeight="1">
      <c r="B2" s="120" t="s">
        <v>167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0"/>
      <c r="AA2" s="10"/>
      <c r="AB2" s="10"/>
      <c r="AC2" s="9"/>
      <c r="AD2" s="9"/>
      <c r="AE2" s="9"/>
      <c r="AF2" s="9"/>
      <c r="AG2" s="9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  <c r="AS2" s="11"/>
      <c r="AT2" s="1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2:134" s="13" customFormat="1" ht="32.25" customHeight="1">
      <c r="B3" s="121" t="s">
        <v>25</v>
      </c>
      <c r="C3" s="131" t="s">
        <v>24</v>
      </c>
      <c r="D3" s="122" t="s">
        <v>22</v>
      </c>
      <c r="E3" s="122" t="s">
        <v>23</v>
      </c>
      <c r="F3" s="132" t="s">
        <v>39</v>
      </c>
      <c r="G3" s="133"/>
      <c r="H3" s="133"/>
      <c r="I3" s="134"/>
      <c r="J3" s="125" t="s">
        <v>40</v>
      </c>
      <c r="K3" s="126"/>
      <c r="L3" s="141" t="s">
        <v>41</v>
      </c>
      <c r="M3" s="142"/>
      <c r="N3" s="149" t="s">
        <v>38</v>
      </c>
      <c r="O3" s="150"/>
      <c r="P3" s="150"/>
      <c r="Q3" s="151"/>
      <c r="R3" s="84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6"/>
      <c r="DE3" s="102" t="s">
        <v>19</v>
      </c>
      <c r="DF3" s="105" t="s">
        <v>31</v>
      </c>
      <c r="DG3" s="106"/>
      <c r="DH3" s="107"/>
      <c r="DI3" s="116" t="s">
        <v>21</v>
      </c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02" t="s">
        <v>19</v>
      </c>
      <c r="EB3" s="93" t="s">
        <v>30</v>
      </c>
      <c r="EC3" s="94"/>
      <c r="ED3" s="95"/>
    </row>
    <row r="4" spans="2:134" s="13" customFormat="1" ht="41.25" customHeight="1">
      <c r="B4" s="121"/>
      <c r="C4" s="131"/>
      <c r="D4" s="123"/>
      <c r="E4" s="123"/>
      <c r="F4" s="135"/>
      <c r="G4" s="136"/>
      <c r="H4" s="136"/>
      <c r="I4" s="137"/>
      <c r="J4" s="127"/>
      <c r="K4" s="128"/>
      <c r="L4" s="143"/>
      <c r="M4" s="144"/>
      <c r="N4" s="152"/>
      <c r="O4" s="153"/>
      <c r="P4" s="153"/>
      <c r="Q4" s="154"/>
      <c r="R4" s="161" t="s">
        <v>26</v>
      </c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3"/>
      <c r="AS4" s="65" t="s">
        <v>18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8" t="s">
        <v>29</v>
      </c>
      <c r="BL4" s="69"/>
      <c r="BM4" s="69"/>
      <c r="BN4" s="84" t="s">
        <v>13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6"/>
      <c r="CD4" s="62" t="s">
        <v>0</v>
      </c>
      <c r="CE4" s="63"/>
      <c r="CF4" s="63"/>
      <c r="CG4" s="63"/>
      <c r="CH4" s="63"/>
      <c r="CI4" s="63"/>
      <c r="CJ4" s="63"/>
      <c r="CK4" s="63"/>
      <c r="CL4" s="64"/>
      <c r="CM4" s="84" t="s">
        <v>16</v>
      </c>
      <c r="CN4" s="85"/>
      <c r="CO4" s="85"/>
      <c r="CP4" s="85"/>
      <c r="CQ4" s="85"/>
      <c r="CR4" s="85"/>
      <c r="CS4" s="85"/>
      <c r="CT4" s="85"/>
      <c r="CU4" s="85"/>
      <c r="CV4" s="65" t="s">
        <v>36</v>
      </c>
      <c r="CW4" s="65"/>
      <c r="CX4" s="65"/>
      <c r="CY4" s="68" t="s">
        <v>17</v>
      </c>
      <c r="CZ4" s="69"/>
      <c r="DA4" s="70"/>
      <c r="DB4" s="68" t="s">
        <v>27</v>
      </c>
      <c r="DC4" s="69"/>
      <c r="DD4" s="70"/>
      <c r="DE4" s="103"/>
      <c r="DF4" s="108"/>
      <c r="DG4" s="109"/>
      <c r="DH4" s="110"/>
      <c r="DI4" s="114"/>
      <c r="DJ4" s="114"/>
      <c r="DK4" s="115"/>
      <c r="DL4" s="115"/>
      <c r="DM4" s="115"/>
      <c r="DN4" s="115"/>
      <c r="DO4" s="68" t="s">
        <v>20</v>
      </c>
      <c r="DP4" s="69"/>
      <c r="DQ4" s="70"/>
      <c r="DR4" s="66"/>
      <c r="DS4" s="67"/>
      <c r="DT4" s="67"/>
      <c r="DU4" s="67"/>
      <c r="DV4" s="67"/>
      <c r="DW4" s="67"/>
      <c r="DX4" s="67"/>
      <c r="DY4" s="67"/>
      <c r="DZ4" s="67"/>
      <c r="EA4" s="103"/>
      <c r="EB4" s="96"/>
      <c r="EC4" s="97"/>
      <c r="ED4" s="98"/>
    </row>
    <row r="5" spans="2:134" s="13" customFormat="1" ht="136.5" customHeight="1">
      <c r="B5" s="121"/>
      <c r="C5" s="131"/>
      <c r="D5" s="123"/>
      <c r="E5" s="123"/>
      <c r="F5" s="138"/>
      <c r="G5" s="139"/>
      <c r="H5" s="139"/>
      <c r="I5" s="140"/>
      <c r="J5" s="129"/>
      <c r="K5" s="130"/>
      <c r="L5" s="145"/>
      <c r="M5" s="146"/>
      <c r="N5" s="155"/>
      <c r="O5" s="156"/>
      <c r="P5" s="156"/>
      <c r="Q5" s="157"/>
      <c r="R5" s="158" t="s">
        <v>32</v>
      </c>
      <c r="S5" s="159"/>
      <c r="T5" s="159"/>
      <c r="U5" s="160"/>
      <c r="V5" s="158" t="s">
        <v>3</v>
      </c>
      <c r="W5" s="159"/>
      <c r="X5" s="159"/>
      <c r="Y5" s="160"/>
      <c r="Z5" s="158" t="s">
        <v>4</v>
      </c>
      <c r="AA5" s="159"/>
      <c r="AB5" s="159"/>
      <c r="AC5" s="160"/>
      <c r="AD5" s="158" t="s">
        <v>5</v>
      </c>
      <c r="AE5" s="159"/>
      <c r="AF5" s="159"/>
      <c r="AG5" s="160"/>
      <c r="AH5" s="158" t="s">
        <v>33</v>
      </c>
      <c r="AI5" s="159"/>
      <c r="AJ5" s="159"/>
      <c r="AK5" s="160"/>
      <c r="AL5" s="158" t="s">
        <v>6</v>
      </c>
      <c r="AM5" s="159"/>
      <c r="AN5" s="159"/>
      <c r="AO5" s="160"/>
      <c r="AP5" s="164" t="s">
        <v>7</v>
      </c>
      <c r="AQ5" s="164"/>
      <c r="AR5" s="164"/>
      <c r="AS5" s="90" t="s">
        <v>28</v>
      </c>
      <c r="AT5" s="91"/>
      <c r="AU5" s="91"/>
      <c r="AV5" s="117" t="s">
        <v>14</v>
      </c>
      <c r="AW5" s="117"/>
      <c r="AX5" s="117"/>
      <c r="AY5" s="117" t="s">
        <v>149</v>
      </c>
      <c r="AZ5" s="117"/>
      <c r="BA5" s="19" t="s">
        <v>151</v>
      </c>
      <c r="BB5" s="118" t="s">
        <v>8</v>
      </c>
      <c r="BC5" s="116"/>
      <c r="BD5" s="116"/>
      <c r="BE5" s="65" t="s">
        <v>148</v>
      </c>
      <c r="BF5" s="65"/>
      <c r="BG5" s="65"/>
      <c r="BH5" s="77" t="s">
        <v>9</v>
      </c>
      <c r="BI5" s="78"/>
      <c r="BJ5" s="78"/>
      <c r="BK5" s="71"/>
      <c r="BL5" s="72"/>
      <c r="BM5" s="72"/>
      <c r="BN5" s="87" t="s">
        <v>34</v>
      </c>
      <c r="BO5" s="88"/>
      <c r="BP5" s="88"/>
      <c r="BQ5" s="89"/>
      <c r="BR5" s="81" t="s">
        <v>15</v>
      </c>
      <c r="BS5" s="81"/>
      <c r="BT5" s="81"/>
      <c r="BU5" s="81" t="s">
        <v>10</v>
      </c>
      <c r="BV5" s="81"/>
      <c r="BW5" s="81"/>
      <c r="BX5" s="81" t="s">
        <v>11</v>
      </c>
      <c r="BY5" s="81"/>
      <c r="BZ5" s="81"/>
      <c r="CA5" s="81" t="s">
        <v>12</v>
      </c>
      <c r="CB5" s="81"/>
      <c r="CC5" s="81"/>
      <c r="CD5" s="61" t="s">
        <v>152</v>
      </c>
      <c r="CE5" s="61"/>
      <c r="CF5" s="61"/>
      <c r="CG5" s="62" t="s">
        <v>139</v>
      </c>
      <c r="CH5" s="63"/>
      <c r="CI5" s="63"/>
      <c r="CJ5" s="81" t="s">
        <v>35</v>
      </c>
      <c r="CK5" s="81"/>
      <c r="CL5" s="81"/>
      <c r="CM5" s="62" t="s">
        <v>140</v>
      </c>
      <c r="CN5" s="63"/>
      <c r="CO5" s="63"/>
      <c r="CP5" s="62" t="s">
        <v>146</v>
      </c>
      <c r="CQ5" s="63"/>
      <c r="CR5" s="63"/>
      <c r="CS5" s="62" t="s">
        <v>141</v>
      </c>
      <c r="CT5" s="63"/>
      <c r="CU5" s="63"/>
      <c r="CV5" s="65"/>
      <c r="CW5" s="65"/>
      <c r="CX5" s="65"/>
      <c r="CY5" s="71"/>
      <c r="CZ5" s="72"/>
      <c r="DA5" s="73"/>
      <c r="DB5" s="71"/>
      <c r="DC5" s="72"/>
      <c r="DD5" s="73"/>
      <c r="DE5" s="103"/>
      <c r="DF5" s="111"/>
      <c r="DG5" s="112"/>
      <c r="DH5" s="113"/>
      <c r="DI5" s="68" t="s">
        <v>37</v>
      </c>
      <c r="DJ5" s="69"/>
      <c r="DK5" s="70"/>
      <c r="DL5" s="68" t="s">
        <v>142</v>
      </c>
      <c r="DM5" s="69"/>
      <c r="DN5" s="70"/>
      <c r="DO5" s="71"/>
      <c r="DP5" s="72"/>
      <c r="DQ5" s="73"/>
      <c r="DR5" s="74" t="s">
        <v>143</v>
      </c>
      <c r="DS5" s="75"/>
      <c r="DT5" s="76"/>
      <c r="DU5" s="68" t="s">
        <v>144</v>
      </c>
      <c r="DV5" s="69"/>
      <c r="DW5" s="70"/>
      <c r="DX5" s="77" t="s">
        <v>145</v>
      </c>
      <c r="DY5" s="78"/>
      <c r="DZ5" s="78"/>
      <c r="EA5" s="103"/>
      <c r="EB5" s="99"/>
      <c r="EC5" s="100"/>
      <c r="ED5" s="101"/>
    </row>
    <row r="6" spans="2:134" s="13" customFormat="1" ht="26.25" customHeight="1">
      <c r="B6" s="121"/>
      <c r="C6" s="131"/>
      <c r="D6" s="123"/>
      <c r="E6" s="123"/>
      <c r="F6" s="82" t="s">
        <v>42</v>
      </c>
      <c r="G6" s="90" t="s">
        <v>43</v>
      </c>
      <c r="H6" s="91"/>
      <c r="I6" s="92"/>
      <c r="J6" s="84" t="s">
        <v>1</v>
      </c>
      <c r="K6" s="1"/>
      <c r="L6" s="102" t="s">
        <v>1</v>
      </c>
      <c r="M6" s="147" t="s">
        <v>2</v>
      </c>
      <c r="N6" s="82" t="s">
        <v>42</v>
      </c>
      <c r="O6" s="90" t="s">
        <v>43</v>
      </c>
      <c r="P6" s="91"/>
      <c r="Q6" s="92"/>
      <c r="R6" s="82" t="s">
        <v>42</v>
      </c>
      <c r="S6" s="90" t="s">
        <v>43</v>
      </c>
      <c r="T6" s="91"/>
      <c r="U6" s="92"/>
      <c r="V6" s="82" t="s">
        <v>42</v>
      </c>
      <c r="W6" s="90" t="s">
        <v>43</v>
      </c>
      <c r="X6" s="91"/>
      <c r="Y6" s="92"/>
      <c r="Z6" s="82" t="s">
        <v>42</v>
      </c>
      <c r="AA6" s="90" t="s">
        <v>43</v>
      </c>
      <c r="AB6" s="91"/>
      <c r="AC6" s="92"/>
      <c r="AD6" s="82" t="s">
        <v>42</v>
      </c>
      <c r="AE6" s="90" t="s">
        <v>43</v>
      </c>
      <c r="AF6" s="91"/>
      <c r="AG6" s="92"/>
      <c r="AH6" s="82" t="s">
        <v>42</v>
      </c>
      <c r="AI6" s="90" t="s">
        <v>43</v>
      </c>
      <c r="AJ6" s="91"/>
      <c r="AK6" s="92"/>
      <c r="AL6" s="82" t="s">
        <v>42</v>
      </c>
      <c r="AM6" s="90" t="s">
        <v>43</v>
      </c>
      <c r="AN6" s="91"/>
      <c r="AO6" s="92"/>
      <c r="AP6" s="82" t="s">
        <v>42</v>
      </c>
      <c r="AQ6" s="62" t="s">
        <v>43</v>
      </c>
      <c r="AR6" s="64"/>
      <c r="AS6" s="82" t="s">
        <v>42</v>
      </c>
      <c r="AT6" s="62" t="s">
        <v>43</v>
      </c>
      <c r="AU6" s="64"/>
      <c r="AV6" s="82" t="s">
        <v>42</v>
      </c>
      <c r="AW6" s="62" t="s">
        <v>43</v>
      </c>
      <c r="AX6" s="64"/>
      <c r="AY6" s="62" t="s">
        <v>43</v>
      </c>
      <c r="AZ6" s="64"/>
      <c r="BA6" s="20"/>
      <c r="BB6" s="82" t="s">
        <v>42</v>
      </c>
      <c r="BC6" s="117" t="s">
        <v>43</v>
      </c>
      <c r="BD6" s="117"/>
      <c r="BE6" s="82" t="s">
        <v>42</v>
      </c>
      <c r="BF6" s="21" t="s">
        <v>43</v>
      </c>
      <c r="BG6" s="21" t="s">
        <v>43</v>
      </c>
      <c r="BH6" s="82" t="s">
        <v>42</v>
      </c>
      <c r="BI6" s="62" t="s">
        <v>43</v>
      </c>
      <c r="BJ6" s="64"/>
      <c r="BK6" s="82" t="s">
        <v>42</v>
      </c>
      <c r="BL6" s="62" t="s">
        <v>43</v>
      </c>
      <c r="BM6" s="64"/>
      <c r="BN6" s="82" t="s">
        <v>42</v>
      </c>
      <c r="BO6" s="90" t="s">
        <v>43</v>
      </c>
      <c r="BP6" s="91"/>
      <c r="BQ6" s="92"/>
      <c r="BR6" s="102" t="s">
        <v>42</v>
      </c>
      <c r="BS6" s="79" t="s">
        <v>43</v>
      </c>
      <c r="BT6" s="80"/>
      <c r="BU6" s="82" t="s">
        <v>42</v>
      </c>
      <c r="BV6" s="79" t="s">
        <v>43</v>
      </c>
      <c r="BW6" s="80"/>
      <c r="BX6" s="82" t="s">
        <v>42</v>
      </c>
      <c r="BY6" s="79" t="s">
        <v>43</v>
      </c>
      <c r="BZ6" s="80"/>
      <c r="CA6" s="82" t="s">
        <v>42</v>
      </c>
      <c r="CB6" s="79" t="s">
        <v>43</v>
      </c>
      <c r="CC6" s="80"/>
      <c r="CD6" s="82" t="s">
        <v>42</v>
      </c>
      <c r="CE6" s="79" t="s">
        <v>43</v>
      </c>
      <c r="CF6" s="80"/>
      <c r="CG6" s="82" t="s">
        <v>42</v>
      </c>
      <c r="CH6" s="79" t="s">
        <v>43</v>
      </c>
      <c r="CI6" s="80"/>
      <c r="CJ6" s="82" t="s">
        <v>42</v>
      </c>
      <c r="CK6" s="79" t="s">
        <v>43</v>
      </c>
      <c r="CL6" s="80"/>
      <c r="CM6" s="82" t="s">
        <v>42</v>
      </c>
      <c r="CN6" s="79" t="s">
        <v>43</v>
      </c>
      <c r="CO6" s="80"/>
      <c r="CP6" s="82" t="s">
        <v>42</v>
      </c>
      <c r="CQ6" s="79" t="s">
        <v>43</v>
      </c>
      <c r="CR6" s="80"/>
      <c r="CS6" s="82" t="s">
        <v>42</v>
      </c>
      <c r="CT6" s="79" t="s">
        <v>43</v>
      </c>
      <c r="CU6" s="80"/>
      <c r="CV6" s="82" t="s">
        <v>42</v>
      </c>
      <c r="CW6" s="79" t="s">
        <v>43</v>
      </c>
      <c r="CX6" s="80"/>
      <c r="CY6" s="82" t="s">
        <v>42</v>
      </c>
      <c r="CZ6" s="79" t="s">
        <v>43</v>
      </c>
      <c r="DA6" s="80"/>
      <c r="DB6" s="82" t="s">
        <v>42</v>
      </c>
      <c r="DC6" s="79" t="s">
        <v>43</v>
      </c>
      <c r="DD6" s="80"/>
      <c r="DE6" s="103"/>
      <c r="DF6" s="82" t="s">
        <v>42</v>
      </c>
      <c r="DG6" s="79" t="s">
        <v>43</v>
      </c>
      <c r="DH6" s="80"/>
      <c r="DI6" s="82" t="s">
        <v>42</v>
      </c>
      <c r="DJ6" s="79" t="s">
        <v>43</v>
      </c>
      <c r="DK6" s="80"/>
      <c r="DL6" s="82" t="s">
        <v>42</v>
      </c>
      <c r="DM6" s="79" t="s">
        <v>43</v>
      </c>
      <c r="DN6" s="80"/>
      <c r="DO6" s="82" t="s">
        <v>42</v>
      </c>
      <c r="DP6" s="79" t="s">
        <v>43</v>
      </c>
      <c r="DQ6" s="80"/>
      <c r="DR6" s="102" t="s">
        <v>42</v>
      </c>
      <c r="DS6" s="79" t="s">
        <v>43</v>
      </c>
      <c r="DT6" s="80"/>
      <c r="DU6" s="82" t="s">
        <v>42</v>
      </c>
      <c r="DV6" s="79" t="s">
        <v>43</v>
      </c>
      <c r="DW6" s="80"/>
      <c r="DX6" s="82" t="s">
        <v>42</v>
      </c>
      <c r="DY6" s="79" t="s">
        <v>43</v>
      </c>
      <c r="DZ6" s="80"/>
      <c r="EA6" s="103"/>
      <c r="EB6" s="82" t="s">
        <v>42</v>
      </c>
      <c r="EC6" s="79" t="s">
        <v>43</v>
      </c>
      <c r="ED6" s="80"/>
    </row>
    <row r="7" spans="2:134" s="13" customFormat="1" ht="38.25" customHeight="1">
      <c r="B7" s="121"/>
      <c r="C7" s="131"/>
      <c r="D7" s="124"/>
      <c r="E7" s="124"/>
      <c r="F7" s="83"/>
      <c r="G7" s="4" t="s">
        <v>168</v>
      </c>
      <c r="H7" s="14" t="s">
        <v>44</v>
      </c>
      <c r="I7" s="14" t="s">
        <v>45</v>
      </c>
      <c r="J7" s="77"/>
      <c r="K7" s="14" t="s">
        <v>2</v>
      </c>
      <c r="L7" s="104"/>
      <c r="M7" s="148"/>
      <c r="N7" s="83"/>
      <c r="O7" s="4" t="s">
        <v>168</v>
      </c>
      <c r="P7" s="14" t="s">
        <v>44</v>
      </c>
      <c r="Q7" s="14" t="s">
        <v>45</v>
      </c>
      <c r="R7" s="83"/>
      <c r="S7" s="4" t="s">
        <v>168</v>
      </c>
      <c r="T7" s="14" t="s">
        <v>44</v>
      </c>
      <c r="U7" s="14" t="s">
        <v>45</v>
      </c>
      <c r="V7" s="83"/>
      <c r="W7" s="4" t="s">
        <v>168</v>
      </c>
      <c r="X7" s="14" t="s">
        <v>44</v>
      </c>
      <c r="Y7" s="14" t="s">
        <v>45</v>
      </c>
      <c r="Z7" s="83"/>
      <c r="AA7" s="4" t="s">
        <v>168</v>
      </c>
      <c r="AB7" s="14" t="s">
        <v>44</v>
      </c>
      <c r="AC7" s="14" t="s">
        <v>45</v>
      </c>
      <c r="AD7" s="83"/>
      <c r="AE7" s="4" t="s">
        <v>168</v>
      </c>
      <c r="AF7" s="14" t="s">
        <v>44</v>
      </c>
      <c r="AG7" s="14" t="s">
        <v>45</v>
      </c>
      <c r="AH7" s="83"/>
      <c r="AI7" s="4" t="s">
        <v>168</v>
      </c>
      <c r="AJ7" s="14" t="s">
        <v>44</v>
      </c>
      <c r="AK7" s="14" t="s">
        <v>45</v>
      </c>
      <c r="AL7" s="83"/>
      <c r="AM7" s="4" t="s">
        <v>168</v>
      </c>
      <c r="AN7" s="14" t="s">
        <v>44</v>
      </c>
      <c r="AO7" s="14" t="s">
        <v>45</v>
      </c>
      <c r="AP7" s="83"/>
      <c r="AQ7" s="4" t="s">
        <v>168</v>
      </c>
      <c r="AR7" s="14" t="s">
        <v>44</v>
      </c>
      <c r="AS7" s="83"/>
      <c r="AT7" s="4" t="s">
        <v>168</v>
      </c>
      <c r="AU7" s="14" t="s">
        <v>44</v>
      </c>
      <c r="AV7" s="83"/>
      <c r="AW7" s="4" t="s">
        <v>168</v>
      </c>
      <c r="AX7" s="14" t="s">
        <v>44</v>
      </c>
      <c r="AY7" s="4" t="s">
        <v>150</v>
      </c>
      <c r="AZ7" s="14" t="s">
        <v>44</v>
      </c>
      <c r="BA7" s="4" t="s">
        <v>150</v>
      </c>
      <c r="BB7" s="83"/>
      <c r="BC7" s="4" t="s">
        <v>168</v>
      </c>
      <c r="BD7" s="18" t="s">
        <v>44</v>
      </c>
      <c r="BE7" s="83"/>
      <c r="BF7" s="18" t="s">
        <v>44</v>
      </c>
      <c r="BG7" s="18" t="s">
        <v>44</v>
      </c>
      <c r="BH7" s="83"/>
      <c r="BI7" s="4" t="s">
        <v>168</v>
      </c>
      <c r="BJ7" s="14" t="s">
        <v>44</v>
      </c>
      <c r="BK7" s="83"/>
      <c r="BL7" s="4" t="s">
        <v>168</v>
      </c>
      <c r="BM7" s="14" t="s">
        <v>44</v>
      </c>
      <c r="BN7" s="83"/>
      <c r="BO7" s="4" t="s">
        <v>168</v>
      </c>
      <c r="BP7" s="14" t="s">
        <v>44</v>
      </c>
      <c r="BQ7" s="14" t="s">
        <v>45</v>
      </c>
      <c r="BR7" s="104"/>
      <c r="BS7" s="4" t="s">
        <v>168</v>
      </c>
      <c r="BT7" s="14" t="s">
        <v>44</v>
      </c>
      <c r="BU7" s="83"/>
      <c r="BV7" s="4" t="s">
        <v>168</v>
      </c>
      <c r="BW7" s="14" t="s">
        <v>44</v>
      </c>
      <c r="BX7" s="83"/>
      <c r="BY7" s="4" t="s">
        <v>168</v>
      </c>
      <c r="BZ7" s="14" t="s">
        <v>44</v>
      </c>
      <c r="CA7" s="83"/>
      <c r="CB7" s="4" t="s">
        <v>168</v>
      </c>
      <c r="CC7" s="14" t="s">
        <v>44</v>
      </c>
      <c r="CD7" s="83"/>
      <c r="CE7" s="4" t="s">
        <v>168</v>
      </c>
      <c r="CF7" s="14" t="s">
        <v>44</v>
      </c>
      <c r="CG7" s="83"/>
      <c r="CH7" s="4" t="s">
        <v>168</v>
      </c>
      <c r="CI7" s="14" t="s">
        <v>44</v>
      </c>
      <c r="CJ7" s="83"/>
      <c r="CK7" s="4" t="s">
        <v>168</v>
      </c>
      <c r="CL7" s="14" t="s">
        <v>44</v>
      </c>
      <c r="CM7" s="83"/>
      <c r="CN7" s="4" t="s">
        <v>168</v>
      </c>
      <c r="CO7" s="14" t="s">
        <v>44</v>
      </c>
      <c r="CP7" s="83"/>
      <c r="CQ7" s="4" t="s">
        <v>168</v>
      </c>
      <c r="CR7" s="14" t="s">
        <v>44</v>
      </c>
      <c r="CS7" s="83"/>
      <c r="CT7" s="4" t="s">
        <v>168</v>
      </c>
      <c r="CU7" s="14" t="s">
        <v>44</v>
      </c>
      <c r="CV7" s="83"/>
      <c r="CW7" s="4" t="s">
        <v>168</v>
      </c>
      <c r="CX7" s="14" t="s">
        <v>44</v>
      </c>
      <c r="CY7" s="83"/>
      <c r="CZ7" s="4" t="s">
        <v>168</v>
      </c>
      <c r="DA7" s="14" t="s">
        <v>44</v>
      </c>
      <c r="DB7" s="83"/>
      <c r="DC7" s="4" t="s">
        <v>168</v>
      </c>
      <c r="DD7" s="14" t="s">
        <v>44</v>
      </c>
      <c r="DE7" s="104"/>
      <c r="DF7" s="83"/>
      <c r="DG7" s="4" t="s">
        <v>168</v>
      </c>
      <c r="DH7" s="14" t="s">
        <v>44</v>
      </c>
      <c r="DI7" s="83"/>
      <c r="DJ7" s="4" t="s">
        <v>168</v>
      </c>
      <c r="DK7" s="14" t="s">
        <v>44</v>
      </c>
      <c r="DL7" s="83"/>
      <c r="DM7" s="4" t="s">
        <v>168</v>
      </c>
      <c r="DN7" s="14" t="s">
        <v>44</v>
      </c>
      <c r="DO7" s="83"/>
      <c r="DP7" s="4" t="s">
        <v>168</v>
      </c>
      <c r="DQ7" s="14" t="s">
        <v>44</v>
      </c>
      <c r="DR7" s="104"/>
      <c r="DS7" s="4" t="s">
        <v>168</v>
      </c>
      <c r="DT7" s="14" t="s">
        <v>44</v>
      </c>
      <c r="DU7" s="83"/>
      <c r="DV7" s="4" t="s">
        <v>168</v>
      </c>
      <c r="DW7" s="14" t="s">
        <v>44</v>
      </c>
      <c r="DX7" s="83"/>
      <c r="DY7" s="4" t="s">
        <v>168</v>
      </c>
      <c r="DZ7" s="14" t="s">
        <v>44</v>
      </c>
      <c r="EA7" s="104"/>
      <c r="EB7" s="83"/>
      <c r="EC7" s="4" t="s">
        <v>168</v>
      </c>
      <c r="ED7" s="14" t="s">
        <v>44</v>
      </c>
    </row>
    <row r="8" spans="2:134" s="13" customFormat="1" ht="14.25" customHeight="1">
      <c r="B8" s="17"/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16">
        <v>14</v>
      </c>
      <c r="Q8" s="16">
        <v>15</v>
      </c>
      <c r="R8" s="16">
        <v>16</v>
      </c>
      <c r="S8" s="16">
        <v>17</v>
      </c>
      <c r="T8" s="16">
        <v>18</v>
      </c>
      <c r="U8" s="16">
        <v>19</v>
      </c>
      <c r="V8" s="16">
        <v>20</v>
      </c>
      <c r="W8" s="16">
        <v>21</v>
      </c>
      <c r="X8" s="16">
        <v>22</v>
      </c>
      <c r="Y8" s="16">
        <v>23</v>
      </c>
      <c r="Z8" s="16">
        <v>24</v>
      </c>
      <c r="AA8" s="16">
        <v>25</v>
      </c>
      <c r="AB8" s="16"/>
      <c r="AC8" s="16">
        <v>27</v>
      </c>
      <c r="AD8" s="16">
        <v>28</v>
      </c>
      <c r="AE8" s="16">
        <v>29</v>
      </c>
      <c r="AF8" s="16">
        <v>30</v>
      </c>
      <c r="AG8" s="16">
        <v>31</v>
      </c>
      <c r="AH8" s="16">
        <v>32</v>
      </c>
      <c r="AI8" s="16">
        <v>33</v>
      </c>
      <c r="AJ8" s="16">
        <v>34</v>
      </c>
      <c r="AK8" s="16">
        <v>35</v>
      </c>
      <c r="AL8" s="16">
        <v>36</v>
      </c>
      <c r="AM8" s="16">
        <v>37</v>
      </c>
      <c r="AN8" s="16">
        <v>38</v>
      </c>
      <c r="AO8" s="16">
        <v>39</v>
      </c>
      <c r="AP8" s="16">
        <v>40</v>
      </c>
      <c r="AQ8" s="16">
        <v>41</v>
      </c>
      <c r="AR8" s="16">
        <v>42</v>
      </c>
      <c r="AS8" s="16">
        <v>43</v>
      </c>
      <c r="AT8" s="16">
        <v>44</v>
      </c>
      <c r="AU8" s="16">
        <v>45</v>
      </c>
      <c r="AV8" s="16">
        <v>46</v>
      </c>
      <c r="AW8" s="16">
        <v>47</v>
      </c>
      <c r="AX8" s="16">
        <v>48</v>
      </c>
      <c r="AY8" s="16">
        <v>49</v>
      </c>
      <c r="AZ8" s="16">
        <v>50</v>
      </c>
      <c r="BA8" s="16">
        <v>51</v>
      </c>
      <c r="BB8" s="16">
        <v>52</v>
      </c>
      <c r="BC8" s="16">
        <v>53</v>
      </c>
      <c r="BD8" s="16">
        <v>54</v>
      </c>
      <c r="BE8" s="16">
        <v>55</v>
      </c>
      <c r="BF8" s="16">
        <v>56</v>
      </c>
      <c r="BG8" s="16">
        <v>57</v>
      </c>
      <c r="BH8" s="16">
        <v>58</v>
      </c>
      <c r="BI8" s="16">
        <v>59</v>
      </c>
      <c r="BJ8" s="16">
        <v>60</v>
      </c>
      <c r="BK8" s="16">
        <v>61</v>
      </c>
      <c r="BL8" s="16">
        <v>62</v>
      </c>
      <c r="BM8" s="16">
        <v>63</v>
      </c>
      <c r="BN8" s="16">
        <v>64</v>
      </c>
      <c r="BO8" s="16">
        <v>65</v>
      </c>
      <c r="BP8" s="16">
        <v>66</v>
      </c>
      <c r="BQ8" s="16">
        <v>67</v>
      </c>
      <c r="BR8" s="16">
        <v>68</v>
      </c>
      <c r="BS8" s="16">
        <v>69</v>
      </c>
      <c r="BT8" s="16">
        <v>70</v>
      </c>
      <c r="BU8" s="16">
        <v>71</v>
      </c>
      <c r="BV8" s="16">
        <v>72</v>
      </c>
      <c r="BW8" s="16">
        <v>73</v>
      </c>
      <c r="BX8" s="16">
        <v>74</v>
      </c>
      <c r="BY8" s="16">
        <v>75</v>
      </c>
      <c r="BZ8" s="16">
        <v>76</v>
      </c>
      <c r="CA8" s="16">
        <v>77</v>
      </c>
      <c r="CB8" s="16">
        <v>78</v>
      </c>
      <c r="CC8" s="16">
        <v>79</v>
      </c>
      <c r="CD8" s="16">
        <v>80</v>
      </c>
      <c r="CE8" s="16">
        <v>81</v>
      </c>
      <c r="CF8" s="16">
        <v>82</v>
      </c>
      <c r="CG8" s="16">
        <v>83</v>
      </c>
      <c r="CH8" s="16">
        <v>84</v>
      </c>
      <c r="CI8" s="16">
        <v>85</v>
      </c>
      <c r="CJ8" s="16">
        <v>86</v>
      </c>
      <c r="CK8" s="16">
        <v>87</v>
      </c>
      <c r="CL8" s="16">
        <v>88</v>
      </c>
      <c r="CM8" s="16">
        <v>89</v>
      </c>
      <c r="CN8" s="16">
        <v>90</v>
      </c>
      <c r="CO8" s="16">
        <v>91</v>
      </c>
      <c r="CP8" s="16">
        <v>92</v>
      </c>
      <c r="CQ8" s="16">
        <v>93</v>
      </c>
      <c r="CR8" s="16">
        <v>94</v>
      </c>
      <c r="CS8" s="16">
        <v>95</v>
      </c>
      <c r="CT8" s="16">
        <v>96</v>
      </c>
      <c r="CU8" s="16">
        <v>97</v>
      </c>
      <c r="CV8" s="16">
        <v>98</v>
      </c>
      <c r="CW8" s="16">
        <v>99</v>
      </c>
      <c r="CX8" s="16">
        <v>100</v>
      </c>
      <c r="CY8" s="16">
        <v>101</v>
      </c>
      <c r="CZ8" s="16">
        <v>102</v>
      </c>
      <c r="DA8" s="16">
        <v>103</v>
      </c>
      <c r="DB8" s="16">
        <v>104</v>
      </c>
      <c r="DC8" s="16">
        <v>105</v>
      </c>
      <c r="DD8" s="16">
        <v>106</v>
      </c>
      <c r="DE8" s="16">
        <v>107</v>
      </c>
      <c r="DF8" s="16">
        <v>108</v>
      </c>
      <c r="DG8" s="16">
        <v>109</v>
      </c>
      <c r="DH8" s="16">
        <v>110</v>
      </c>
      <c r="DI8" s="16">
        <v>111</v>
      </c>
      <c r="DJ8" s="16">
        <v>112</v>
      </c>
      <c r="DK8" s="16">
        <v>113</v>
      </c>
      <c r="DL8" s="16">
        <v>114</v>
      </c>
      <c r="DM8" s="16"/>
      <c r="DN8" s="16">
        <v>116</v>
      </c>
      <c r="DO8" s="16">
        <v>117</v>
      </c>
      <c r="DP8" s="16">
        <v>118</v>
      </c>
      <c r="DQ8" s="16">
        <v>119</v>
      </c>
      <c r="DR8" s="16">
        <v>120</v>
      </c>
      <c r="DS8" s="16">
        <v>121</v>
      </c>
      <c r="DT8" s="16">
        <v>122</v>
      </c>
      <c r="DU8" s="16">
        <v>123</v>
      </c>
      <c r="DV8" s="16">
        <v>124</v>
      </c>
      <c r="DW8" s="16">
        <v>125</v>
      </c>
      <c r="DX8" s="16">
        <v>126</v>
      </c>
      <c r="DY8" s="16">
        <v>127</v>
      </c>
      <c r="DZ8" s="16">
        <v>128</v>
      </c>
      <c r="EA8" s="16">
        <v>129</v>
      </c>
      <c r="EB8" s="16">
        <v>130</v>
      </c>
      <c r="EC8" s="16">
        <v>131</v>
      </c>
      <c r="ED8" s="16">
        <v>132</v>
      </c>
    </row>
    <row r="9" spans="2:134" s="23" customFormat="1" ht="18.75" customHeight="1">
      <c r="B9" s="60">
        <v>1</v>
      </c>
      <c r="C9" s="57" t="s">
        <v>47</v>
      </c>
      <c r="D9" s="49">
        <v>17826.7571</v>
      </c>
      <c r="E9" s="49"/>
      <c r="F9" s="50">
        <f aca="true" t="shared" si="0" ref="F9:H24">DF9+EB9-DX9</f>
        <v>728148.2999999999</v>
      </c>
      <c r="G9" s="50">
        <f t="shared" si="0"/>
        <v>53325.57397333333</v>
      </c>
      <c r="H9" s="50">
        <f t="shared" si="0"/>
        <v>51250.567500000005</v>
      </c>
      <c r="I9" s="50">
        <f>H9/G9*100</f>
        <v>96.10879673912</v>
      </c>
      <c r="J9" s="50">
        <f aca="true" t="shared" si="1" ref="J9:J40">L9-F9</f>
        <v>-728148.2999999999</v>
      </c>
      <c r="K9" s="50">
        <f aca="true" t="shared" si="2" ref="K9:K20">M9-H9</f>
        <v>-51250.567500000005</v>
      </c>
      <c r="L9" s="51"/>
      <c r="M9" s="51"/>
      <c r="N9" s="50">
        <f aca="true" t="shared" si="3" ref="N9:N40">V9+Z9+AD9+AH9+AL9+AP9+BK9+BR9+BU9+BX9+CA9+CD9+CJ9+CM9+CS9+CV9+DB9</f>
        <v>400091.6</v>
      </c>
      <c r="O9" s="50">
        <f aca="true" t="shared" si="4" ref="O9:O40">W9+AA9+AE9+AI9+AM9+AQ9+BL9+BS9+BV9+BY9+CB9+CE9+CK9+CN9+CT9+CW9+DC9</f>
        <v>25987.515639999994</v>
      </c>
      <c r="P9" s="50">
        <f aca="true" t="shared" si="5" ref="P9:P40">X9+AB9+AF9+AJ9+AN9+AR9+BM9+BT9+BW9+BZ9+CC9+CF9+CL9+CO9+CU9+CX9+DD9+DE9</f>
        <v>24358.6675</v>
      </c>
      <c r="Q9" s="50">
        <f aca="true" t="shared" si="6" ref="Q9:Q72">SUM(P9*100/O9)</f>
        <v>93.7321898616085</v>
      </c>
      <c r="R9" s="52">
        <f aca="true" t="shared" si="7" ref="R9:R72">V9+AD9</f>
        <v>139200</v>
      </c>
      <c r="S9" s="50">
        <f aca="true" t="shared" si="8" ref="S9:S40">W9+AE9</f>
        <v>14741.279999999999</v>
      </c>
      <c r="T9" s="50">
        <f>X9+AF9</f>
        <v>14209.68</v>
      </c>
      <c r="U9" s="50">
        <f>T9/S9*100</f>
        <v>96.39380026700532</v>
      </c>
      <c r="V9" s="49">
        <v>44600</v>
      </c>
      <c r="W9" s="49">
        <v>4723.14</v>
      </c>
      <c r="X9" s="49">
        <v>5546.241</v>
      </c>
      <c r="Y9" s="50">
        <f>X9/W9*100</f>
        <v>117.42698713144222</v>
      </c>
      <c r="Z9" s="49">
        <v>23650</v>
      </c>
      <c r="AA9" s="49">
        <v>1340.955</v>
      </c>
      <c r="AB9" s="49">
        <v>635.798</v>
      </c>
      <c r="AC9" s="49">
        <f>AB9/AA9*100</f>
        <v>47.413820747154084</v>
      </c>
      <c r="AD9" s="49">
        <v>94600</v>
      </c>
      <c r="AE9" s="49">
        <v>10018.14</v>
      </c>
      <c r="AF9" s="49">
        <v>8663.439</v>
      </c>
      <c r="AG9" s="49">
        <f>AF9/AE9*100</f>
        <v>86.47751977912068</v>
      </c>
      <c r="AH9" s="49">
        <v>18834</v>
      </c>
      <c r="AI9" s="49">
        <v>344.66220000000004</v>
      </c>
      <c r="AJ9" s="49">
        <v>1412.165</v>
      </c>
      <c r="AK9" s="49">
        <f>AJ9/AI9*100</f>
        <v>409.7243619985017</v>
      </c>
      <c r="AL9" s="49">
        <v>17000</v>
      </c>
      <c r="AM9" s="49">
        <v>1145.8</v>
      </c>
      <c r="AN9" s="49">
        <v>1265.55</v>
      </c>
      <c r="AO9" s="49">
        <f>AN9/AM9*100</f>
        <v>110.45121312620003</v>
      </c>
      <c r="AP9" s="49">
        <v>0</v>
      </c>
      <c r="AQ9" s="49">
        <v>0</v>
      </c>
      <c r="AR9" s="49">
        <v>0</v>
      </c>
      <c r="AS9" s="53">
        <v>0</v>
      </c>
      <c r="AT9" s="53">
        <v>0</v>
      </c>
      <c r="AU9" s="53">
        <v>0</v>
      </c>
      <c r="AV9" s="49">
        <v>322702.6</v>
      </c>
      <c r="AW9" s="53">
        <v>26891.88333333333</v>
      </c>
      <c r="AX9" s="49">
        <v>26891.9</v>
      </c>
      <c r="AY9" s="52">
        <v>322702.6</v>
      </c>
      <c r="AZ9" s="53">
        <f>AY9/12</f>
        <v>26891.88333333333</v>
      </c>
      <c r="BA9" s="52"/>
      <c r="BB9" s="49">
        <v>0</v>
      </c>
      <c r="BC9" s="53">
        <v>0</v>
      </c>
      <c r="BD9" s="53"/>
      <c r="BE9" s="52"/>
      <c r="BF9" s="52"/>
      <c r="BG9" s="53"/>
      <c r="BH9" s="52"/>
      <c r="BI9" s="51"/>
      <c r="BJ9" s="51"/>
      <c r="BK9" s="51"/>
      <c r="BL9" s="51"/>
      <c r="BM9" s="51"/>
      <c r="BN9" s="50">
        <f>BR9+BU9+BX9+CA9</f>
        <v>15100</v>
      </c>
      <c r="BO9" s="50">
        <f>BS9+BV9+BY9+CB9</f>
        <v>608.53</v>
      </c>
      <c r="BP9" s="50">
        <f>BT9+BW9+BZ9+CC9</f>
        <v>641.45</v>
      </c>
      <c r="BQ9" s="50">
        <f>BP9/BO9*100</f>
        <v>105.40975794126832</v>
      </c>
      <c r="BR9" s="49">
        <v>1350</v>
      </c>
      <c r="BS9" s="49">
        <v>54.405</v>
      </c>
      <c r="BT9" s="49">
        <v>21</v>
      </c>
      <c r="BU9" s="49">
        <v>3350</v>
      </c>
      <c r="BV9" s="49">
        <v>135.005</v>
      </c>
      <c r="BW9" s="49">
        <v>287.65</v>
      </c>
      <c r="BX9" s="49">
        <v>0</v>
      </c>
      <c r="BY9" s="49">
        <v>0</v>
      </c>
      <c r="BZ9" s="49">
        <v>0</v>
      </c>
      <c r="CA9" s="49">
        <v>10400</v>
      </c>
      <c r="CB9" s="49">
        <v>419.12</v>
      </c>
      <c r="CC9" s="49">
        <v>332.8</v>
      </c>
      <c r="CD9" s="49">
        <v>0</v>
      </c>
      <c r="CE9" s="49">
        <v>0</v>
      </c>
      <c r="CF9" s="49">
        <v>0</v>
      </c>
      <c r="CG9" s="49">
        <v>5354.1</v>
      </c>
      <c r="CH9" s="49">
        <v>446.175</v>
      </c>
      <c r="CI9" s="49">
        <v>0</v>
      </c>
      <c r="CJ9" s="49">
        <v>32000</v>
      </c>
      <c r="CK9" s="49">
        <v>1340.8</v>
      </c>
      <c r="CL9" s="49">
        <v>1598.2</v>
      </c>
      <c r="CM9" s="49">
        <v>152657.6</v>
      </c>
      <c r="CN9" s="49">
        <v>6396.353440000001</v>
      </c>
      <c r="CO9" s="49">
        <v>4595.8245</v>
      </c>
      <c r="CP9" s="49">
        <v>37000</v>
      </c>
      <c r="CQ9" s="49">
        <v>1550.3</v>
      </c>
      <c r="CR9" s="49">
        <v>1161.2245</v>
      </c>
      <c r="CS9" s="49">
        <v>300</v>
      </c>
      <c r="CT9" s="49">
        <v>12.57</v>
      </c>
      <c r="CU9" s="49">
        <v>0</v>
      </c>
      <c r="CV9" s="49">
        <v>600</v>
      </c>
      <c r="CW9" s="49">
        <v>25.14</v>
      </c>
      <c r="CX9" s="49">
        <v>0</v>
      </c>
      <c r="CY9" s="49">
        <v>0</v>
      </c>
      <c r="CZ9" s="49">
        <v>0</v>
      </c>
      <c r="DA9" s="49">
        <v>0</v>
      </c>
      <c r="DB9" s="49">
        <v>750</v>
      </c>
      <c r="DC9" s="49">
        <v>31.425</v>
      </c>
      <c r="DD9" s="49">
        <v>0</v>
      </c>
      <c r="DE9" s="49">
        <v>0</v>
      </c>
      <c r="DF9" s="50">
        <f aca="true" t="shared" si="9" ref="DF9:DF40">V9+Z9+AD9+AH9+AL9+AP9+AS9+AV9+BB9+BH9+BK9+BR9+BU9+BX9+CA9+CD9+CG9+CJ9+CM9+CS9+CV9+CY9+DB9</f>
        <v>728148.2999999999</v>
      </c>
      <c r="DG9" s="50">
        <f aca="true" t="shared" si="10" ref="DG9:DG40">W9+AA9+AE9+AI9+AM9+AQ9+AT9+AW9+BC9+BI9+BL9+BS9+BV9+BY9+CB9+CE9+CH9+CK9+CN9+CT9+CW9+CZ9+DC9</f>
        <v>53325.57397333333</v>
      </c>
      <c r="DH9" s="50">
        <f aca="true" t="shared" si="11" ref="DH9:DH40">X9+AB9+AF9+AJ9+AN9+AR9+AU9+AX9+BD9+BJ9+BM9+BT9+BW9+BZ9+CC9+CF9+CI9+CL9+CO9+CU9+CX9+DA9+DD9+DE9</f>
        <v>51250.567500000005</v>
      </c>
      <c r="DI9" s="51">
        <v>0</v>
      </c>
      <c r="DJ9" s="51">
        <v>0</v>
      </c>
      <c r="DK9" s="51">
        <v>0</v>
      </c>
      <c r="DL9" s="49">
        <v>0</v>
      </c>
      <c r="DM9" s="53">
        <f>DL9/12</f>
        <v>0</v>
      </c>
      <c r="DN9" s="53"/>
      <c r="DO9" s="52"/>
      <c r="DP9" s="52"/>
      <c r="DQ9" s="52"/>
      <c r="DR9" s="53"/>
      <c r="DS9" s="53"/>
      <c r="DT9" s="53"/>
      <c r="DU9" s="53"/>
      <c r="DV9" s="53"/>
      <c r="DW9" s="53"/>
      <c r="DX9" s="49">
        <v>0</v>
      </c>
      <c r="DY9" s="49">
        <v>0</v>
      </c>
      <c r="DZ9" s="49">
        <v>0</v>
      </c>
      <c r="EA9" s="52">
        <v>0</v>
      </c>
      <c r="EB9" s="50">
        <f>DI9+DL9+DO9+DR9+DU9+DX9</f>
        <v>0</v>
      </c>
      <c r="EC9" s="50">
        <f>DJ9+DM9+DP9+DS9+DV9+DY9</f>
        <v>0</v>
      </c>
      <c r="ED9" s="50">
        <f aca="true" t="shared" si="12" ref="ED9:ED40">DK9+DN9+DQ9+DT9+DW9+DZ9+EA9</f>
        <v>0</v>
      </c>
    </row>
    <row r="10" spans="2:134" s="23" customFormat="1" ht="18.75" customHeight="1">
      <c r="B10" s="60">
        <v>2</v>
      </c>
      <c r="C10" s="58" t="s">
        <v>48</v>
      </c>
      <c r="D10" s="49">
        <v>22704.9721</v>
      </c>
      <c r="E10" s="49"/>
      <c r="F10" s="50">
        <f t="shared" si="0"/>
        <v>594559.3</v>
      </c>
      <c r="G10" s="50">
        <f t="shared" si="0"/>
        <v>46063.13420000001</v>
      </c>
      <c r="H10" s="50">
        <f t="shared" si="0"/>
        <v>47760.6694</v>
      </c>
      <c r="I10" s="50">
        <f aca="true" t="shared" si="13" ref="I10:I73">H10/G10*100</f>
        <v>103.68523599073723</v>
      </c>
      <c r="J10" s="50">
        <f t="shared" si="1"/>
        <v>-594559.3</v>
      </c>
      <c r="K10" s="50">
        <f t="shared" si="2"/>
        <v>-47760.6694</v>
      </c>
      <c r="L10" s="51"/>
      <c r="M10" s="51"/>
      <c r="N10" s="50">
        <f t="shared" si="3"/>
        <v>164188</v>
      </c>
      <c r="O10" s="50">
        <f t="shared" si="4"/>
        <v>10198.8592</v>
      </c>
      <c r="P10" s="50">
        <f t="shared" si="5"/>
        <v>13592.669399999999</v>
      </c>
      <c r="Q10" s="50">
        <f t="shared" si="6"/>
        <v>133.27637075330932</v>
      </c>
      <c r="R10" s="52">
        <f t="shared" si="7"/>
        <v>51000</v>
      </c>
      <c r="S10" s="50">
        <f t="shared" si="8"/>
        <v>5400.9</v>
      </c>
      <c r="T10" s="50">
        <f aca="true" t="shared" si="14" ref="T10:T73">X10+AF10</f>
        <v>7558.743399999999</v>
      </c>
      <c r="U10" s="50">
        <f aca="true" t="shared" si="15" ref="U10:U73">T10/S10*100</f>
        <v>139.95340406228593</v>
      </c>
      <c r="V10" s="49">
        <v>13000</v>
      </c>
      <c r="W10" s="49">
        <v>1376.7</v>
      </c>
      <c r="X10" s="49">
        <v>2329.6154</v>
      </c>
      <c r="Y10" s="50">
        <f aca="true" t="shared" si="16" ref="Y10:Y73">X10/W10*100</f>
        <v>169.21736035447083</v>
      </c>
      <c r="Z10" s="49">
        <v>6700</v>
      </c>
      <c r="AA10" s="49">
        <v>379.89</v>
      </c>
      <c r="AB10" s="49">
        <v>363.687</v>
      </c>
      <c r="AC10" s="49">
        <f aca="true" t="shared" si="17" ref="AC10:AC73">AB10/AA10*100</f>
        <v>95.73481797362395</v>
      </c>
      <c r="AD10" s="49">
        <v>38000</v>
      </c>
      <c r="AE10" s="49">
        <v>4024.2</v>
      </c>
      <c r="AF10" s="49">
        <v>5229.128</v>
      </c>
      <c r="AG10" s="49">
        <f aca="true" t="shared" si="18" ref="AG10:AG73">AF10/AE10*100</f>
        <v>129.94205059390686</v>
      </c>
      <c r="AH10" s="49">
        <v>8420</v>
      </c>
      <c r="AI10" s="49">
        <v>154.086</v>
      </c>
      <c r="AJ10" s="49">
        <v>568.936</v>
      </c>
      <c r="AK10" s="49">
        <f aca="true" t="shared" si="19" ref="AK10:AK73">AJ10/AI10*100</f>
        <v>369.23276611762265</v>
      </c>
      <c r="AL10" s="49">
        <v>6500</v>
      </c>
      <c r="AM10" s="49">
        <v>438.1</v>
      </c>
      <c r="AN10" s="49">
        <v>430.4</v>
      </c>
      <c r="AO10" s="49">
        <f>AN10/AM10*100</f>
        <v>98.2424104085825</v>
      </c>
      <c r="AP10" s="49">
        <v>0</v>
      </c>
      <c r="AQ10" s="49">
        <v>0</v>
      </c>
      <c r="AR10" s="49">
        <v>0</v>
      </c>
      <c r="AS10" s="53">
        <v>0</v>
      </c>
      <c r="AT10" s="53">
        <v>0</v>
      </c>
      <c r="AU10" s="53">
        <v>0</v>
      </c>
      <c r="AV10" s="49">
        <v>410016.4</v>
      </c>
      <c r="AW10" s="53">
        <v>34168.03333333333</v>
      </c>
      <c r="AX10" s="49">
        <v>34168</v>
      </c>
      <c r="AY10" s="52">
        <v>410016.4</v>
      </c>
      <c r="AZ10" s="53">
        <f aca="true" t="shared" si="20" ref="AZ10:AZ73">AY10/12</f>
        <v>34168.03333333333</v>
      </c>
      <c r="BA10" s="52"/>
      <c r="BB10" s="49">
        <v>0</v>
      </c>
      <c r="BC10" s="53">
        <v>0</v>
      </c>
      <c r="BD10" s="53"/>
      <c r="BE10" s="53">
        <v>3734</v>
      </c>
      <c r="BF10" s="53">
        <v>3734</v>
      </c>
      <c r="BG10" s="53"/>
      <c r="BH10" s="52"/>
      <c r="BI10" s="51"/>
      <c r="BJ10" s="51"/>
      <c r="BK10" s="51"/>
      <c r="BL10" s="51"/>
      <c r="BM10" s="51"/>
      <c r="BN10" s="50">
        <f aca="true" t="shared" si="21" ref="BN10:BN73">BR10+BU10+BX10+CA10</f>
        <v>6760</v>
      </c>
      <c r="BO10" s="50">
        <f aca="true" t="shared" si="22" ref="BO10:BO41">BS10+BV10+BY10+CB10</f>
        <v>272.428</v>
      </c>
      <c r="BP10" s="50">
        <f aca="true" t="shared" si="23" ref="BP10:BP73">BT10+BW10+BZ10+CC10</f>
        <v>284.953</v>
      </c>
      <c r="BQ10" s="50">
        <f aca="true" t="shared" si="24" ref="BQ10:BQ73">BP10/BO10*100</f>
        <v>104.59754503942324</v>
      </c>
      <c r="BR10" s="49">
        <v>5960</v>
      </c>
      <c r="BS10" s="49">
        <v>240.18800000000002</v>
      </c>
      <c r="BT10" s="49">
        <v>214.553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800</v>
      </c>
      <c r="CB10" s="49">
        <v>32.24</v>
      </c>
      <c r="CC10" s="49">
        <v>70.4</v>
      </c>
      <c r="CD10" s="49">
        <v>0</v>
      </c>
      <c r="CE10" s="49">
        <v>0</v>
      </c>
      <c r="CF10" s="49">
        <v>0</v>
      </c>
      <c r="CG10" s="49">
        <v>17177.2</v>
      </c>
      <c r="CH10" s="49">
        <v>1431.4333333333334</v>
      </c>
      <c r="CI10" s="49">
        <v>0</v>
      </c>
      <c r="CJ10" s="49">
        <v>0</v>
      </c>
      <c r="CK10" s="49">
        <v>0</v>
      </c>
      <c r="CL10" s="49">
        <v>0</v>
      </c>
      <c r="CM10" s="49">
        <v>84708</v>
      </c>
      <c r="CN10" s="49">
        <v>3549.2652000000003</v>
      </c>
      <c r="CO10" s="49">
        <v>4383.95</v>
      </c>
      <c r="CP10" s="49">
        <v>50000</v>
      </c>
      <c r="CQ10" s="49">
        <v>2095</v>
      </c>
      <c r="CR10" s="49">
        <v>3457.95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0</v>
      </c>
      <c r="DA10" s="49">
        <v>0</v>
      </c>
      <c r="DB10" s="49">
        <v>100</v>
      </c>
      <c r="DC10" s="49">
        <v>4.19</v>
      </c>
      <c r="DD10" s="49">
        <v>2</v>
      </c>
      <c r="DE10" s="49">
        <v>0</v>
      </c>
      <c r="DF10" s="50">
        <f t="shared" si="9"/>
        <v>591381.6000000001</v>
      </c>
      <c r="DG10" s="50">
        <f t="shared" si="10"/>
        <v>45798.32586666667</v>
      </c>
      <c r="DH10" s="50">
        <f t="shared" si="11"/>
        <v>47760.6694</v>
      </c>
      <c r="DI10" s="51">
        <v>0</v>
      </c>
      <c r="DJ10" s="51">
        <v>0</v>
      </c>
      <c r="DK10" s="51">
        <v>0</v>
      </c>
      <c r="DL10" s="49">
        <v>3177.7</v>
      </c>
      <c r="DM10" s="53">
        <v>264.80833333333334</v>
      </c>
      <c r="DN10" s="53"/>
      <c r="DO10" s="52"/>
      <c r="DP10" s="52"/>
      <c r="DQ10" s="52"/>
      <c r="DR10" s="53"/>
      <c r="DS10" s="53"/>
      <c r="DT10" s="53"/>
      <c r="DU10" s="53"/>
      <c r="DV10" s="53"/>
      <c r="DW10" s="53"/>
      <c r="DX10" s="49">
        <v>38000</v>
      </c>
      <c r="DY10" s="49">
        <v>3166.6666666666665</v>
      </c>
      <c r="DZ10" s="49">
        <v>0</v>
      </c>
      <c r="EA10" s="52">
        <v>0</v>
      </c>
      <c r="EB10" s="50">
        <f>DI10+DL10+DO10+DR10+DU10+DX10</f>
        <v>41177.7</v>
      </c>
      <c r="EC10" s="50">
        <f>DJ10+DM10+DP10+DS10+DV10+DY10</f>
        <v>3431.475</v>
      </c>
      <c r="ED10" s="50">
        <f t="shared" si="12"/>
        <v>0</v>
      </c>
    </row>
    <row r="11" spans="2:134" s="23" customFormat="1" ht="18.75" customHeight="1">
      <c r="B11" s="60">
        <v>3</v>
      </c>
      <c r="C11" s="58" t="s">
        <v>49</v>
      </c>
      <c r="D11" s="49">
        <v>206564.7193</v>
      </c>
      <c r="E11" s="49"/>
      <c r="F11" s="50">
        <f t="shared" si="0"/>
        <v>590221</v>
      </c>
      <c r="G11" s="50">
        <f t="shared" si="0"/>
        <v>44704.49382666667</v>
      </c>
      <c r="H11" s="50">
        <f t="shared" si="0"/>
        <v>51139.135200000004</v>
      </c>
      <c r="I11" s="50">
        <f t="shared" si="13"/>
        <v>114.39372381282841</v>
      </c>
      <c r="J11" s="50">
        <f t="shared" si="1"/>
        <v>-590221</v>
      </c>
      <c r="K11" s="50">
        <f t="shared" si="2"/>
        <v>-51139.135200000004</v>
      </c>
      <c r="L11" s="51"/>
      <c r="M11" s="51"/>
      <c r="N11" s="50">
        <f t="shared" si="3"/>
        <v>263547.2</v>
      </c>
      <c r="O11" s="50">
        <f t="shared" si="4"/>
        <v>17481.677160000003</v>
      </c>
      <c r="P11" s="50">
        <f t="shared" si="5"/>
        <v>24362.7352</v>
      </c>
      <c r="Q11" s="50">
        <f t="shared" si="6"/>
        <v>139.36154395840586</v>
      </c>
      <c r="R11" s="52">
        <f t="shared" si="7"/>
        <v>93196.6</v>
      </c>
      <c r="S11" s="50">
        <f t="shared" si="8"/>
        <v>9869.51994</v>
      </c>
      <c r="T11" s="50">
        <f t="shared" si="14"/>
        <v>12984.1124</v>
      </c>
      <c r="U11" s="50">
        <f t="shared" si="15"/>
        <v>131.5576895222322</v>
      </c>
      <c r="V11" s="49">
        <v>31637.1</v>
      </c>
      <c r="W11" s="49">
        <v>3350.3688899999997</v>
      </c>
      <c r="X11" s="49">
        <v>7638.1564</v>
      </c>
      <c r="Y11" s="50">
        <f t="shared" si="16"/>
        <v>227.9795643637319</v>
      </c>
      <c r="Z11" s="49">
        <v>29564.1</v>
      </c>
      <c r="AA11" s="49">
        <v>1676.2844699999998</v>
      </c>
      <c r="AB11" s="49">
        <v>3806.6238</v>
      </c>
      <c r="AC11" s="49">
        <f t="shared" si="17"/>
        <v>227.08698124489578</v>
      </c>
      <c r="AD11" s="49">
        <v>61559.5</v>
      </c>
      <c r="AE11" s="49">
        <v>6519.15105</v>
      </c>
      <c r="AF11" s="49">
        <v>5345.956</v>
      </c>
      <c r="AG11" s="49">
        <f t="shared" si="18"/>
        <v>82.0038676661741</v>
      </c>
      <c r="AH11" s="49">
        <v>11624</v>
      </c>
      <c r="AI11" s="49">
        <v>212.7192</v>
      </c>
      <c r="AJ11" s="49">
        <v>847.77</v>
      </c>
      <c r="AK11" s="49">
        <f t="shared" si="19"/>
        <v>398.53948303679215</v>
      </c>
      <c r="AL11" s="49">
        <v>13000</v>
      </c>
      <c r="AM11" s="49">
        <v>876.2</v>
      </c>
      <c r="AN11" s="49">
        <v>1111.8</v>
      </c>
      <c r="AO11" s="49">
        <f>AN11/AM11*100</f>
        <v>126.88883816480254</v>
      </c>
      <c r="AP11" s="49">
        <v>0</v>
      </c>
      <c r="AQ11" s="49">
        <v>0</v>
      </c>
      <c r="AR11" s="49">
        <v>0</v>
      </c>
      <c r="AS11" s="53">
        <v>0</v>
      </c>
      <c r="AT11" s="53">
        <v>0</v>
      </c>
      <c r="AU11" s="53">
        <v>0</v>
      </c>
      <c r="AV11" s="49">
        <v>321316.7</v>
      </c>
      <c r="AW11" s="53">
        <v>26776.391666666666</v>
      </c>
      <c r="AX11" s="49">
        <v>26776.4</v>
      </c>
      <c r="AY11" s="52">
        <v>321316.7</v>
      </c>
      <c r="AZ11" s="53">
        <f t="shared" si="20"/>
        <v>26776.391666666666</v>
      </c>
      <c r="BA11" s="52"/>
      <c r="BB11" s="49">
        <v>0</v>
      </c>
      <c r="BC11" s="53">
        <v>0</v>
      </c>
      <c r="BD11" s="53"/>
      <c r="BE11" s="53">
        <v>3500.6</v>
      </c>
      <c r="BF11" s="53">
        <v>3500.6</v>
      </c>
      <c r="BG11" s="53"/>
      <c r="BH11" s="52"/>
      <c r="BI11" s="51"/>
      <c r="BJ11" s="51"/>
      <c r="BK11" s="51"/>
      <c r="BL11" s="51"/>
      <c r="BM11" s="51"/>
      <c r="BN11" s="50">
        <f t="shared" si="21"/>
        <v>12659.5</v>
      </c>
      <c r="BO11" s="50">
        <f t="shared" si="22"/>
        <v>510.17785000000003</v>
      </c>
      <c r="BP11" s="50">
        <f t="shared" si="23"/>
        <v>921.3589999999999</v>
      </c>
      <c r="BQ11" s="50">
        <f t="shared" si="24"/>
        <v>180.5956491447051</v>
      </c>
      <c r="BR11" s="49">
        <v>6195.5</v>
      </c>
      <c r="BS11" s="49">
        <v>249.67865</v>
      </c>
      <c r="BT11" s="49">
        <v>546.559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6464</v>
      </c>
      <c r="CB11" s="49">
        <v>260.49920000000003</v>
      </c>
      <c r="CC11" s="49">
        <v>374.8</v>
      </c>
      <c r="CD11" s="49">
        <v>0</v>
      </c>
      <c r="CE11" s="49">
        <v>0</v>
      </c>
      <c r="CF11" s="49">
        <v>0</v>
      </c>
      <c r="CG11" s="49">
        <v>5357.1</v>
      </c>
      <c r="CH11" s="49">
        <v>446.425</v>
      </c>
      <c r="CI11" s="49">
        <v>0</v>
      </c>
      <c r="CJ11" s="49">
        <v>1980</v>
      </c>
      <c r="CK11" s="49">
        <v>82.96200000000002</v>
      </c>
      <c r="CL11" s="49">
        <v>255</v>
      </c>
      <c r="CM11" s="49">
        <v>98823</v>
      </c>
      <c r="CN11" s="49">
        <v>4140.6837000000005</v>
      </c>
      <c r="CO11" s="49">
        <v>4360.05</v>
      </c>
      <c r="CP11" s="49">
        <v>44640</v>
      </c>
      <c r="CQ11" s="49">
        <v>1870.4160000000002</v>
      </c>
      <c r="CR11" s="49">
        <v>1511.67</v>
      </c>
      <c r="CS11" s="49">
        <v>1700</v>
      </c>
      <c r="CT11" s="49">
        <v>71.23</v>
      </c>
      <c r="CU11" s="49">
        <v>76.02</v>
      </c>
      <c r="CV11" s="49">
        <v>1000</v>
      </c>
      <c r="CW11" s="49">
        <v>41.9</v>
      </c>
      <c r="CX11" s="49">
        <v>0</v>
      </c>
      <c r="CY11" s="49">
        <v>0</v>
      </c>
      <c r="CZ11" s="49">
        <v>0</v>
      </c>
      <c r="DA11" s="49">
        <v>0</v>
      </c>
      <c r="DB11" s="49">
        <v>0</v>
      </c>
      <c r="DC11" s="49">
        <v>0</v>
      </c>
      <c r="DD11" s="49">
        <v>0</v>
      </c>
      <c r="DE11" s="49">
        <v>0</v>
      </c>
      <c r="DF11" s="50">
        <f t="shared" si="9"/>
        <v>590221</v>
      </c>
      <c r="DG11" s="50">
        <f t="shared" si="10"/>
        <v>44704.49382666667</v>
      </c>
      <c r="DH11" s="50">
        <f t="shared" si="11"/>
        <v>51139.135200000004</v>
      </c>
      <c r="DI11" s="51">
        <v>0</v>
      </c>
      <c r="DJ11" s="51">
        <v>0</v>
      </c>
      <c r="DK11" s="51">
        <v>0</v>
      </c>
      <c r="DL11" s="49">
        <v>0</v>
      </c>
      <c r="DM11" s="53"/>
      <c r="DN11" s="53"/>
      <c r="DO11" s="52"/>
      <c r="DP11" s="52"/>
      <c r="DQ11" s="52"/>
      <c r="DR11" s="53"/>
      <c r="DS11" s="53"/>
      <c r="DT11" s="53"/>
      <c r="DU11" s="53"/>
      <c r="DV11" s="53"/>
      <c r="DW11" s="53"/>
      <c r="DX11" s="49">
        <v>0</v>
      </c>
      <c r="DY11" s="49">
        <v>0</v>
      </c>
      <c r="DZ11" s="49">
        <v>0</v>
      </c>
      <c r="EA11" s="52">
        <v>0</v>
      </c>
      <c r="EB11" s="50">
        <f aca="true" t="shared" si="25" ref="EB11:EB19">DI11+DL11+DO11+DR11+DU11+DX11</f>
        <v>0</v>
      </c>
      <c r="EC11" s="50">
        <f aca="true" t="shared" si="26" ref="EC11:EC42">DJ11+DM11+DP11+DS11+DV11+DY11</f>
        <v>0</v>
      </c>
      <c r="ED11" s="50">
        <f t="shared" si="12"/>
        <v>0</v>
      </c>
    </row>
    <row r="12" spans="2:134" s="23" customFormat="1" ht="18.75" customHeight="1">
      <c r="B12" s="60">
        <v>4</v>
      </c>
      <c r="C12" s="58" t="s">
        <v>50</v>
      </c>
      <c r="D12" s="49">
        <v>11088.4098</v>
      </c>
      <c r="E12" s="49"/>
      <c r="F12" s="50">
        <f t="shared" si="0"/>
        <v>350299.99999999994</v>
      </c>
      <c r="G12" s="50">
        <f t="shared" si="0"/>
        <v>26994.621606666668</v>
      </c>
      <c r="H12" s="50">
        <f t="shared" si="0"/>
        <v>25814.883599999997</v>
      </c>
      <c r="I12" s="50">
        <f t="shared" si="13"/>
        <v>95.62972941848787</v>
      </c>
      <c r="J12" s="50">
        <f t="shared" si="1"/>
        <v>-350299.99999999994</v>
      </c>
      <c r="K12" s="50">
        <f t="shared" si="2"/>
        <v>-25814.883599999997</v>
      </c>
      <c r="L12" s="51"/>
      <c r="M12" s="51"/>
      <c r="N12" s="50">
        <f t="shared" si="3"/>
        <v>130201.8</v>
      </c>
      <c r="O12" s="50">
        <f t="shared" si="4"/>
        <v>8653.104940000001</v>
      </c>
      <c r="P12" s="50">
        <f t="shared" si="5"/>
        <v>8211.2836</v>
      </c>
      <c r="Q12" s="50">
        <f t="shared" si="6"/>
        <v>94.89407163020029</v>
      </c>
      <c r="R12" s="52">
        <f t="shared" si="7"/>
        <v>43000</v>
      </c>
      <c r="S12" s="50">
        <f t="shared" si="8"/>
        <v>4553.7</v>
      </c>
      <c r="T12" s="50">
        <f t="shared" si="14"/>
        <v>4824.1648000000005</v>
      </c>
      <c r="U12" s="50">
        <f t="shared" si="15"/>
        <v>105.93945143509676</v>
      </c>
      <c r="V12" s="49">
        <v>4300</v>
      </c>
      <c r="W12" s="49">
        <v>455.37</v>
      </c>
      <c r="X12" s="49">
        <v>677.1458</v>
      </c>
      <c r="Y12" s="50">
        <f t="shared" si="16"/>
        <v>148.7023299734282</v>
      </c>
      <c r="Z12" s="49">
        <v>24000</v>
      </c>
      <c r="AA12" s="49">
        <v>1360.8</v>
      </c>
      <c r="AB12" s="49">
        <v>562.0038</v>
      </c>
      <c r="AC12" s="49">
        <f t="shared" si="17"/>
        <v>41.29951499118166</v>
      </c>
      <c r="AD12" s="49">
        <v>38700</v>
      </c>
      <c r="AE12" s="49">
        <v>4098.33</v>
      </c>
      <c r="AF12" s="49">
        <v>4147.019</v>
      </c>
      <c r="AG12" s="49">
        <f t="shared" si="18"/>
        <v>101.18802048639324</v>
      </c>
      <c r="AH12" s="49">
        <v>4881.8</v>
      </c>
      <c r="AI12" s="49">
        <v>89.33694000000001</v>
      </c>
      <c r="AJ12" s="49">
        <v>321.524</v>
      </c>
      <c r="AK12" s="49">
        <f t="shared" si="19"/>
        <v>359.9003950661394</v>
      </c>
      <c r="AL12" s="49">
        <v>8200</v>
      </c>
      <c r="AM12" s="49">
        <v>552.68</v>
      </c>
      <c r="AN12" s="49">
        <v>631.8</v>
      </c>
      <c r="AO12" s="49">
        <f>AN12/AM12*100</f>
        <v>114.31569805312296</v>
      </c>
      <c r="AP12" s="49">
        <v>0</v>
      </c>
      <c r="AQ12" s="49">
        <v>0</v>
      </c>
      <c r="AR12" s="49">
        <v>0</v>
      </c>
      <c r="AS12" s="53">
        <v>0</v>
      </c>
      <c r="AT12" s="53">
        <v>0</v>
      </c>
      <c r="AU12" s="53">
        <v>0</v>
      </c>
      <c r="AV12" s="49">
        <v>211243.5</v>
      </c>
      <c r="AW12" s="53">
        <v>17603.625</v>
      </c>
      <c r="AX12" s="49">
        <v>17603.6</v>
      </c>
      <c r="AY12" s="52">
        <v>211243.5</v>
      </c>
      <c r="AZ12" s="53">
        <f t="shared" si="20"/>
        <v>17603.625</v>
      </c>
      <c r="BA12" s="52"/>
      <c r="BB12" s="49">
        <v>3500.6</v>
      </c>
      <c r="BC12" s="53">
        <v>291.71666666666664</v>
      </c>
      <c r="BD12" s="53"/>
      <c r="BE12" s="53">
        <v>3500.6</v>
      </c>
      <c r="BF12" s="53">
        <v>3500.6</v>
      </c>
      <c r="BG12" s="53"/>
      <c r="BH12" s="52"/>
      <c r="BI12" s="51"/>
      <c r="BJ12" s="51"/>
      <c r="BK12" s="51"/>
      <c r="BL12" s="51"/>
      <c r="BM12" s="51"/>
      <c r="BN12" s="50">
        <f t="shared" si="21"/>
        <v>2150</v>
      </c>
      <c r="BO12" s="50">
        <f t="shared" si="22"/>
        <v>86.645</v>
      </c>
      <c r="BP12" s="50">
        <f t="shared" si="23"/>
        <v>469.681</v>
      </c>
      <c r="BQ12" s="50">
        <f t="shared" si="24"/>
        <v>542.0751341681574</v>
      </c>
      <c r="BR12" s="49">
        <v>950</v>
      </c>
      <c r="BS12" s="49">
        <v>38.285</v>
      </c>
      <c r="BT12" s="49">
        <v>14.181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1200</v>
      </c>
      <c r="CB12" s="49">
        <v>48.36</v>
      </c>
      <c r="CC12" s="49">
        <v>455.5</v>
      </c>
      <c r="CD12" s="49">
        <v>0</v>
      </c>
      <c r="CE12" s="49">
        <v>0</v>
      </c>
      <c r="CF12" s="49">
        <v>0</v>
      </c>
      <c r="CG12" s="49">
        <v>5354.1</v>
      </c>
      <c r="CH12" s="49">
        <v>446.175</v>
      </c>
      <c r="CI12" s="49">
        <v>0</v>
      </c>
      <c r="CJ12" s="49">
        <v>2000</v>
      </c>
      <c r="CK12" s="49">
        <v>83.8</v>
      </c>
      <c r="CL12" s="49">
        <v>94.03</v>
      </c>
      <c r="CM12" s="49">
        <v>45740</v>
      </c>
      <c r="CN12" s="49">
        <v>1916.506</v>
      </c>
      <c r="CO12" s="49">
        <v>1303.07</v>
      </c>
      <c r="CP12" s="49">
        <v>18200</v>
      </c>
      <c r="CQ12" s="49">
        <v>762.58</v>
      </c>
      <c r="CR12" s="49">
        <v>334.57</v>
      </c>
      <c r="CS12" s="49">
        <v>0</v>
      </c>
      <c r="CT12" s="49">
        <v>0</v>
      </c>
      <c r="CU12" s="49">
        <v>0</v>
      </c>
      <c r="CV12" s="49">
        <v>0</v>
      </c>
      <c r="CW12" s="49">
        <v>0</v>
      </c>
      <c r="CX12" s="49">
        <v>0</v>
      </c>
      <c r="CY12" s="49">
        <v>0</v>
      </c>
      <c r="CZ12" s="49">
        <v>0</v>
      </c>
      <c r="DA12" s="49">
        <v>0</v>
      </c>
      <c r="DB12" s="49">
        <v>230</v>
      </c>
      <c r="DC12" s="49">
        <v>9.637</v>
      </c>
      <c r="DD12" s="49">
        <v>5.01</v>
      </c>
      <c r="DE12" s="49">
        <v>0</v>
      </c>
      <c r="DF12" s="50">
        <f t="shared" si="9"/>
        <v>350299.99999999994</v>
      </c>
      <c r="DG12" s="50">
        <f t="shared" si="10"/>
        <v>26994.621606666668</v>
      </c>
      <c r="DH12" s="50">
        <f t="shared" si="11"/>
        <v>25814.883599999997</v>
      </c>
      <c r="DI12" s="51">
        <v>0</v>
      </c>
      <c r="DJ12" s="51">
        <v>0</v>
      </c>
      <c r="DK12" s="51">
        <v>0</v>
      </c>
      <c r="DL12" s="49">
        <v>0</v>
      </c>
      <c r="DM12" s="53"/>
      <c r="DN12" s="53"/>
      <c r="DO12" s="52"/>
      <c r="DP12" s="52"/>
      <c r="DQ12" s="52"/>
      <c r="DR12" s="53"/>
      <c r="DS12" s="53"/>
      <c r="DT12" s="53"/>
      <c r="DU12" s="53"/>
      <c r="DV12" s="53"/>
      <c r="DW12" s="53"/>
      <c r="DX12" s="49">
        <v>0</v>
      </c>
      <c r="DY12" s="49">
        <v>0</v>
      </c>
      <c r="DZ12" s="49">
        <v>0</v>
      </c>
      <c r="EA12" s="52">
        <v>0</v>
      </c>
      <c r="EB12" s="50">
        <f t="shared" si="25"/>
        <v>0</v>
      </c>
      <c r="EC12" s="50">
        <f t="shared" si="26"/>
        <v>0</v>
      </c>
      <c r="ED12" s="50">
        <f t="shared" si="12"/>
        <v>0</v>
      </c>
    </row>
    <row r="13" spans="2:134" s="23" customFormat="1" ht="18.75" customHeight="1">
      <c r="B13" s="60">
        <v>5</v>
      </c>
      <c r="C13" s="58" t="s">
        <v>51</v>
      </c>
      <c r="D13" s="49">
        <v>6046.144899999999</v>
      </c>
      <c r="E13" s="49"/>
      <c r="F13" s="50">
        <f aca="true" t="shared" si="27" ref="F13:G73">DF13+EB13-DX13</f>
        <v>35378</v>
      </c>
      <c r="G13" s="50">
        <f t="shared" si="0"/>
        <v>2914.877456666667</v>
      </c>
      <c r="H13" s="50">
        <f t="shared" si="0"/>
        <v>2311.7520000000004</v>
      </c>
      <c r="I13" s="50">
        <f t="shared" si="13"/>
        <v>79.30871998453149</v>
      </c>
      <c r="J13" s="50">
        <f t="shared" si="1"/>
        <v>-35378</v>
      </c>
      <c r="K13" s="50">
        <f t="shared" si="2"/>
        <v>-2311.7520000000004</v>
      </c>
      <c r="L13" s="51"/>
      <c r="M13" s="51"/>
      <c r="N13" s="50">
        <f t="shared" si="3"/>
        <v>10150.5</v>
      </c>
      <c r="O13" s="50">
        <f t="shared" si="4"/>
        <v>812.58579</v>
      </c>
      <c r="P13" s="50">
        <f t="shared" si="5"/>
        <v>209.452</v>
      </c>
      <c r="Q13" s="50">
        <f t="shared" si="6"/>
        <v>25.775986065422092</v>
      </c>
      <c r="R13" s="52">
        <f t="shared" si="7"/>
        <v>5516.2</v>
      </c>
      <c r="S13" s="50">
        <f t="shared" si="8"/>
        <v>584.16558</v>
      </c>
      <c r="T13" s="50">
        <f t="shared" si="14"/>
        <v>9.378</v>
      </c>
      <c r="U13" s="50">
        <f t="shared" si="15"/>
        <v>1.605366752351277</v>
      </c>
      <c r="V13" s="49">
        <v>116.5</v>
      </c>
      <c r="W13" s="49">
        <v>12.33735</v>
      </c>
      <c r="X13" s="49">
        <v>9.378</v>
      </c>
      <c r="Y13" s="50">
        <f t="shared" si="16"/>
        <v>76.01308222592371</v>
      </c>
      <c r="Z13" s="49">
        <v>2626.8</v>
      </c>
      <c r="AA13" s="49">
        <v>148.93956</v>
      </c>
      <c r="AB13" s="49">
        <v>0.074</v>
      </c>
      <c r="AC13" s="49">
        <f t="shared" si="17"/>
        <v>0.04968458346459463</v>
      </c>
      <c r="AD13" s="49">
        <v>5399.7</v>
      </c>
      <c r="AE13" s="49">
        <v>571.82823</v>
      </c>
      <c r="AF13" s="49">
        <v>0</v>
      </c>
      <c r="AG13" s="49">
        <f t="shared" si="18"/>
        <v>0</v>
      </c>
      <c r="AH13" s="49">
        <v>176</v>
      </c>
      <c r="AI13" s="49">
        <v>3.2208</v>
      </c>
      <c r="AJ13" s="49">
        <v>0</v>
      </c>
      <c r="AK13" s="49">
        <f t="shared" si="19"/>
        <v>0</v>
      </c>
      <c r="AL13" s="49">
        <v>0</v>
      </c>
      <c r="AM13" s="49">
        <v>0</v>
      </c>
      <c r="AN13" s="49">
        <v>0</v>
      </c>
      <c r="AO13" s="49" t="e">
        <f>AN13/AM13*100</f>
        <v>#DIV/0!</v>
      </c>
      <c r="AP13" s="49">
        <v>0</v>
      </c>
      <c r="AQ13" s="49">
        <v>0</v>
      </c>
      <c r="AR13" s="49">
        <v>0</v>
      </c>
      <c r="AS13" s="53">
        <v>0</v>
      </c>
      <c r="AT13" s="53">
        <v>0</v>
      </c>
      <c r="AU13" s="53">
        <v>0</v>
      </c>
      <c r="AV13" s="49">
        <v>25227.5</v>
      </c>
      <c r="AW13" s="53">
        <v>2102.2916666666665</v>
      </c>
      <c r="AX13" s="49">
        <v>2102.3</v>
      </c>
      <c r="AY13" s="52">
        <v>25227.5</v>
      </c>
      <c r="AZ13" s="53">
        <f t="shared" si="20"/>
        <v>2102.2916666666665</v>
      </c>
      <c r="BA13" s="52"/>
      <c r="BB13" s="49">
        <v>0</v>
      </c>
      <c r="BC13" s="53">
        <v>0</v>
      </c>
      <c r="BD13" s="53"/>
      <c r="BE13" s="53"/>
      <c r="BF13" s="53"/>
      <c r="BG13" s="53"/>
      <c r="BH13" s="52"/>
      <c r="BI13" s="51"/>
      <c r="BJ13" s="51"/>
      <c r="BK13" s="51"/>
      <c r="BL13" s="51"/>
      <c r="BM13" s="51"/>
      <c r="BN13" s="50">
        <f t="shared" si="21"/>
        <v>300</v>
      </c>
      <c r="BO13" s="50">
        <f t="shared" si="22"/>
        <v>12.09</v>
      </c>
      <c r="BP13" s="50">
        <f t="shared" si="23"/>
        <v>200</v>
      </c>
      <c r="BQ13" s="50">
        <f t="shared" si="24"/>
        <v>1654.259718775848</v>
      </c>
      <c r="BR13" s="49">
        <v>300</v>
      </c>
      <c r="BS13" s="49">
        <v>12.09</v>
      </c>
      <c r="BT13" s="49">
        <v>200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1531.5</v>
      </c>
      <c r="CN13" s="49">
        <v>64.16985000000001</v>
      </c>
      <c r="CO13" s="49">
        <v>0</v>
      </c>
      <c r="CP13" s="49">
        <v>1531.5</v>
      </c>
      <c r="CQ13" s="49">
        <v>64.16985000000001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0</v>
      </c>
      <c r="DA13" s="49">
        <v>0</v>
      </c>
      <c r="DB13" s="49">
        <v>0</v>
      </c>
      <c r="DC13" s="49">
        <v>0</v>
      </c>
      <c r="DD13" s="49">
        <v>0</v>
      </c>
      <c r="DE13" s="49">
        <v>0</v>
      </c>
      <c r="DF13" s="50">
        <f t="shared" si="9"/>
        <v>35378</v>
      </c>
      <c r="DG13" s="50">
        <f t="shared" si="10"/>
        <v>2914.877456666667</v>
      </c>
      <c r="DH13" s="50">
        <f t="shared" si="11"/>
        <v>2311.7520000000004</v>
      </c>
      <c r="DI13" s="51">
        <v>0</v>
      </c>
      <c r="DJ13" s="51">
        <v>0</v>
      </c>
      <c r="DK13" s="51">
        <v>0</v>
      </c>
      <c r="DL13" s="49">
        <v>0</v>
      </c>
      <c r="DM13" s="53"/>
      <c r="DN13" s="53"/>
      <c r="DO13" s="52"/>
      <c r="DP13" s="52"/>
      <c r="DQ13" s="52"/>
      <c r="DR13" s="53"/>
      <c r="DS13" s="53"/>
      <c r="DT13" s="53"/>
      <c r="DU13" s="53"/>
      <c r="DV13" s="53"/>
      <c r="DW13" s="53"/>
      <c r="DX13" s="49">
        <v>0</v>
      </c>
      <c r="DY13" s="49">
        <v>0</v>
      </c>
      <c r="DZ13" s="49">
        <v>0</v>
      </c>
      <c r="EA13" s="52">
        <v>0</v>
      </c>
      <c r="EB13" s="50">
        <f t="shared" si="25"/>
        <v>0</v>
      </c>
      <c r="EC13" s="50">
        <f t="shared" si="26"/>
        <v>0</v>
      </c>
      <c r="ED13" s="50">
        <f t="shared" si="12"/>
        <v>0</v>
      </c>
    </row>
    <row r="14" spans="2:134" s="23" customFormat="1" ht="18.75" customHeight="1">
      <c r="B14" s="60">
        <v>6</v>
      </c>
      <c r="C14" s="58" t="s">
        <v>52</v>
      </c>
      <c r="D14" s="49">
        <v>6138.9601999999995</v>
      </c>
      <c r="E14" s="49"/>
      <c r="F14" s="50">
        <f t="shared" si="27"/>
        <v>18407.4</v>
      </c>
      <c r="G14" s="50">
        <f t="shared" si="0"/>
        <v>1510.8786666666667</v>
      </c>
      <c r="H14" s="50">
        <f t="shared" si="0"/>
        <v>1413.3010000000002</v>
      </c>
      <c r="I14" s="50">
        <f t="shared" si="13"/>
        <v>93.54166096726055</v>
      </c>
      <c r="J14" s="50">
        <f t="shared" si="1"/>
        <v>-18407.4</v>
      </c>
      <c r="K14" s="50">
        <f t="shared" si="2"/>
        <v>-1413.3010000000002</v>
      </c>
      <c r="L14" s="51"/>
      <c r="M14" s="51"/>
      <c r="N14" s="50">
        <f t="shared" si="3"/>
        <v>7180</v>
      </c>
      <c r="O14" s="50">
        <f t="shared" si="4"/>
        <v>575.2620000000001</v>
      </c>
      <c r="P14" s="50">
        <f t="shared" si="5"/>
        <v>477.701</v>
      </c>
      <c r="Q14" s="50">
        <f t="shared" si="6"/>
        <v>83.04059715399244</v>
      </c>
      <c r="R14" s="52">
        <f t="shared" si="7"/>
        <v>4130</v>
      </c>
      <c r="S14" s="50">
        <f t="shared" si="8"/>
        <v>437.367</v>
      </c>
      <c r="T14" s="50">
        <f t="shared" si="14"/>
        <v>384.02700000000004</v>
      </c>
      <c r="U14" s="50">
        <f t="shared" si="15"/>
        <v>87.8042925049215</v>
      </c>
      <c r="V14" s="49">
        <v>530</v>
      </c>
      <c r="W14" s="49">
        <v>56.126999999999995</v>
      </c>
      <c r="X14" s="49">
        <v>59.057</v>
      </c>
      <c r="Y14" s="50">
        <f t="shared" si="16"/>
        <v>105.22030395353397</v>
      </c>
      <c r="Z14" s="49">
        <v>1400</v>
      </c>
      <c r="AA14" s="49">
        <v>79.38</v>
      </c>
      <c r="AB14" s="49">
        <v>14.234</v>
      </c>
      <c r="AC14" s="49">
        <f t="shared" si="17"/>
        <v>17.93146888384984</v>
      </c>
      <c r="AD14" s="49">
        <v>3600</v>
      </c>
      <c r="AE14" s="49">
        <v>381.24</v>
      </c>
      <c r="AF14" s="49">
        <v>324.97</v>
      </c>
      <c r="AG14" s="49">
        <f t="shared" si="18"/>
        <v>85.24026859720911</v>
      </c>
      <c r="AH14" s="49">
        <v>450</v>
      </c>
      <c r="AI14" s="49">
        <v>8.235</v>
      </c>
      <c r="AJ14" s="49">
        <v>37</v>
      </c>
      <c r="AK14" s="49">
        <f t="shared" si="19"/>
        <v>449.30176077717067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53">
        <v>0</v>
      </c>
      <c r="AT14" s="53">
        <v>0</v>
      </c>
      <c r="AU14" s="53">
        <v>0</v>
      </c>
      <c r="AV14" s="49">
        <v>11227.4</v>
      </c>
      <c r="AW14" s="53">
        <v>935.6166666666667</v>
      </c>
      <c r="AX14" s="49">
        <v>935.6</v>
      </c>
      <c r="AY14" s="52">
        <v>11227.4</v>
      </c>
      <c r="AZ14" s="53">
        <f t="shared" si="20"/>
        <v>935.6166666666667</v>
      </c>
      <c r="BA14" s="52"/>
      <c r="BB14" s="49">
        <v>0</v>
      </c>
      <c r="BC14" s="53">
        <v>0</v>
      </c>
      <c r="BD14" s="53"/>
      <c r="BE14" s="53"/>
      <c r="BF14" s="53"/>
      <c r="BG14" s="53"/>
      <c r="BH14" s="52"/>
      <c r="BI14" s="51"/>
      <c r="BJ14" s="51"/>
      <c r="BK14" s="51"/>
      <c r="BL14" s="51"/>
      <c r="BM14" s="51"/>
      <c r="BN14" s="50">
        <f t="shared" si="21"/>
        <v>0</v>
      </c>
      <c r="BO14" s="50">
        <f t="shared" si="22"/>
        <v>0</v>
      </c>
      <c r="BP14" s="50">
        <f t="shared" si="23"/>
        <v>0</v>
      </c>
      <c r="BQ14" s="50" t="e">
        <f t="shared" si="24"/>
        <v>#DIV/0!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1200</v>
      </c>
      <c r="CN14" s="49">
        <v>50.28</v>
      </c>
      <c r="CO14" s="49">
        <v>42.44</v>
      </c>
      <c r="CP14" s="49">
        <v>1200</v>
      </c>
      <c r="CQ14" s="49">
        <v>50.28</v>
      </c>
      <c r="CR14" s="49">
        <v>42.44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0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>
        <v>0</v>
      </c>
      <c r="DE14" s="49">
        <v>0</v>
      </c>
      <c r="DF14" s="50">
        <f t="shared" si="9"/>
        <v>18407.4</v>
      </c>
      <c r="DG14" s="50">
        <f t="shared" si="10"/>
        <v>1510.8786666666667</v>
      </c>
      <c r="DH14" s="50">
        <f t="shared" si="11"/>
        <v>1413.3010000000002</v>
      </c>
      <c r="DI14" s="51">
        <v>0</v>
      </c>
      <c r="DJ14" s="51">
        <v>0</v>
      </c>
      <c r="DK14" s="51">
        <v>0</v>
      </c>
      <c r="DL14" s="49">
        <v>0</v>
      </c>
      <c r="DM14" s="53"/>
      <c r="DN14" s="53"/>
      <c r="DO14" s="52"/>
      <c r="DP14" s="52"/>
      <c r="DQ14" s="52"/>
      <c r="DR14" s="53"/>
      <c r="DS14" s="53"/>
      <c r="DT14" s="53"/>
      <c r="DU14" s="53"/>
      <c r="DV14" s="53"/>
      <c r="DW14" s="53"/>
      <c r="DX14" s="49">
        <v>0</v>
      </c>
      <c r="DY14" s="49">
        <v>0</v>
      </c>
      <c r="DZ14" s="49">
        <v>0</v>
      </c>
      <c r="EA14" s="52">
        <v>0</v>
      </c>
      <c r="EB14" s="50">
        <f t="shared" si="25"/>
        <v>0</v>
      </c>
      <c r="EC14" s="50">
        <f t="shared" si="26"/>
        <v>0</v>
      </c>
      <c r="ED14" s="50">
        <f t="shared" si="12"/>
        <v>0</v>
      </c>
    </row>
    <row r="15" spans="2:134" s="23" customFormat="1" ht="18.75" customHeight="1">
      <c r="B15" s="60">
        <v>7</v>
      </c>
      <c r="C15" s="58" t="s">
        <v>53</v>
      </c>
      <c r="D15" s="49">
        <v>23174.388</v>
      </c>
      <c r="E15" s="49"/>
      <c r="F15" s="50">
        <f t="shared" si="27"/>
        <v>73310.3</v>
      </c>
      <c r="G15" s="50">
        <f t="shared" si="0"/>
        <v>5831.5054733333345</v>
      </c>
      <c r="H15" s="50">
        <f t="shared" si="0"/>
        <v>5337.729799999999</v>
      </c>
      <c r="I15" s="50">
        <f t="shared" si="13"/>
        <v>91.53262093997334</v>
      </c>
      <c r="J15" s="50">
        <f t="shared" si="1"/>
        <v>-73310.3</v>
      </c>
      <c r="K15" s="50">
        <f t="shared" si="2"/>
        <v>-5337.729799999999</v>
      </c>
      <c r="L15" s="51"/>
      <c r="M15" s="51"/>
      <c r="N15" s="50">
        <f t="shared" si="3"/>
        <v>24575.8</v>
      </c>
      <c r="O15" s="50">
        <f t="shared" si="4"/>
        <v>1770.29714</v>
      </c>
      <c r="P15" s="50">
        <f t="shared" si="5"/>
        <v>1276.5298</v>
      </c>
      <c r="Q15" s="50">
        <f t="shared" si="6"/>
        <v>72.10822246484565</v>
      </c>
      <c r="R15" s="52">
        <f t="shared" si="7"/>
        <v>10000</v>
      </c>
      <c r="S15" s="50">
        <f t="shared" si="8"/>
        <v>1059</v>
      </c>
      <c r="T15" s="50">
        <f t="shared" si="14"/>
        <v>800.278</v>
      </c>
      <c r="U15" s="50">
        <f t="shared" si="15"/>
        <v>75.5692162417375</v>
      </c>
      <c r="V15" s="49">
        <v>500</v>
      </c>
      <c r="W15" s="49">
        <v>52.95</v>
      </c>
      <c r="X15" s="49">
        <v>0.1</v>
      </c>
      <c r="Y15" s="50">
        <f t="shared" si="16"/>
        <v>0.18885741265344666</v>
      </c>
      <c r="Z15" s="49">
        <v>7200</v>
      </c>
      <c r="AA15" s="49">
        <v>408.24</v>
      </c>
      <c r="AB15" s="49">
        <v>258.0518</v>
      </c>
      <c r="AC15" s="49">
        <f t="shared" si="17"/>
        <v>63.21080736821478</v>
      </c>
      <c r="AD15" s="49">
        <v>9500</v>
      </c>
      <c r="AE15" s="49">
        <v>1006.05</v>
      </c>
      <c r="AF15" s="49">
        <v>800.178</v>
      </c>
      <c r="AG15" s="49">
        <f t="shared" si="18"/>
        <v>79.53660354853139</v>
      </c>
      <c r="AH15" s="49">
        <v>215.8</v>
      </c>
      <c r="AI15" s="49">
        <v>3.94914</v>
      </c>
      <c r="AJ15" s="49">
        <v>70.8</v>
      </c>
      <c r="AK15" s="49">
        <f t="shared" si="19"/>
        <v>1792.7953934274299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53">
        <v>0</v>
      </c>
      <c r="AT15" s="53">
        <v>0</v>
      </c>
      <c r="AU15" s="53">
        <v>0</v>
      </c>
      <c r="AV15" s="49">
        <v>48734.5</v>
      </c>
      <c r="AW15" s="53">
        <v>4061.2083333333335</v>
      </c>
      <c r="AX15" s="49">
        <v>4061.2</v>
      </c>
      <c r="AY15" s="52">
        <v>48734.5</v>
      </c>
      <c r="AZ15" s="53">
        <f t="shared" si="20"/>
        <v>4061.2083333333335</v>
      </c>
      <c r="BA15" s="52"/>
      <c r="BB15" s="49">
        <v>0</v>
      </c>
      <c r="BC15" s="53">
        <v>0</v>
      </c>
      <c r="BD15" s="53"/>
      <c r="BE15" s="53"/>
      <c r="BF15" s="53"/>
      <c r="BG15" s="53"/>
      <c r="BH15" s="52"/>
      <c r="BI15" s="51"/>
      <c r="BJ15" s="51"/>
      <c r="BK15" s="51"/>
      <c r="BL15" s="51"/>
      <c r="BM15" s="51"/>
      <c r="BN15" s="50">
        <f t="shared" si="21"/>
        <v>560</v>
      </c>
      <c r="BO15" s="50">
        <f t="shared" si="22"/>
        <v>22.568</v>
      </c>
      <c r="BP15" s="50">
        <f t="shared" si="23"/>
        <v>69.5</v>
      </c>
      <c r="BQ15" s="50">
        <f t="shared" si="24"/>
        <v>307.95817086139664</v>
      </c>
      <c r="BR15" s="49">
        <v>530</v>
      </c>
      <c r="BS15" s="49">
        <v>21.359</v>
      </c>
      <c r="BT15" s="49">
        <v>66.5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30</v>
      </c>
      <c r="CB15" s="49">
        <v>1.209</v>
      </c>
      <c r="CC15" s="49">
        <v>3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3300</v>
      </c>
      <c r="CK15" s="49">
        <v>138.27</v>
      </c>
      <c r="CL15" s="49">
        <v>0</v>
      </c>
      <c r="CM15" s="49">
        <v>3300</v>
      </c>
      <c r="CN15" s="49">
        <v>138.27</v>
      </c>
      <c r="CO15" s="49">
        <v>77.9</v>
      </c>
      <c r="CP15" s="49">
        <v>3100</v>
      </c>
      <c r="CQ15" s="49">
        <v>129.89</v>
      </c>
      <c r="CR15" s="49">
        <v>71.9</v>
      </c>
      <c r="CS15" s="49">
        <v>0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49">
        <v>0</v>
      </c>
      <c r="CZ15" s="49">
        <v>0</v>
      </c>
      <c r="DA15" s="49">
        <v>0</v>
      </c>
      <c r="DB15" s="49">
        <v>0</v>
      </c>
      <c r="DC15" s="49">
        <v>0</v>
      </c>
      <c r="DD15" s="49">
        <v>0</v>
      </c>
      <c r="DE15" s="49">
        <v>0</v>
      </c>
      <c r="DF15" s="50">
        <f t="shared" si="9"/>
        <v>73310.3</v>
      </c>
      <c r="DG15" s="50">
        <f t="shared" si="10"/>
        <v>5831.5054733333345</v>
      </c>
      <c r="DH15" s="50">
        <f t="shared" si="11"/>
        <v>5337.729799999999</v>
      </c>
      <c r="DI15" s="51">
        <v>0</v>
      </c>
      <c r="DJ15" s="51">
        <v>0</v>
      </c>
      <c r="DK15" s="51">
        <v>0</v>
      </c>
      <c r="DL15" s="49">
        <v>0</v>
      </c>
      <c r="DM15" s="53"/>
      <c r="DN15" s="53"/>
      <c r="DO15" s="52"/>
      <c r="DP15" s="52"/>
      <c r="DQ15" s="52"/>
      <c r="DR15" s="53"/>
      <c r="DS15" s="53"/>
      <c r="DT15" s="53"/>
      <c r="DU15" s="53"/>
      <c r="DV15" s="53"/>
      <c r="DW15" s="53"/>
      <c r="DX15" s="49">
        <v>0</v>
      </c>
      <c r="DY15" s="49">
        <v>0</v>
      </c>
      <c r="DZ15" s="49">
        <v>0</v>
      </c>
      <c r="EA15" s="52">
        <v>0</v>
      </c>
      <c r="EB15" s="50">
        <f t="shared" si="25"/>
        <v>0</v>
      </c>
      <c r="EC15" s="50">
        <f t="shared" si="26"/>
        <v>0</v>
      </c>
      <c r="ED15" s="50">
        <f t="shared" si="12"/>
        <v>0</v>
      </c>
    </row>
    <row r="16" spans="2:134" s="23" customFormat="1" ht="18.75" customHeight="1">
      <c r="B16" s="60">
        <v>8</v>
      </c>
      <c r="C16" s="58" t="s">
        <v>54</v>
      </c>
      <c r="D16" s="49">
        <v>6903.934499999999</v>
      </c>
      <c r="E16" s="49"/>
      <c r="F16" s="50">
        <f t="shared" si="27"/>
        <v>107984.63999999998</v>
      </c>
      <c r="G16" s="50">
        <f t="shared" si="0"/>
        <v>8612.036388</v>
      </c>
      <c r="H16" s="50">
        <f t="shared" si="0"/>
        <v>8746.47</v>
      </c>
      <c r="I16" s="50">
        <f t="shared" si="13"/>
        <v>101.56099679498938</v>
      </c>
      <c r="J16" s="50">
        <f t="shared" si="1"/>
        <v>-107984.63999999998</v>
      </c>
      <c r="K16" s="50">
        <f t="shared" si="2"/>
        <v>-8746.47</v>
      </c>
      <c r="L16" s="51"/>
      <c r="M16" s="51"/>
      <c r="N16" s="50">
        <f t="shared" si="3"/>
        <v>39735.24</v>
      </c>
      <c r="O16" s="50">
        <f t="shared" si="4"/>
        <v>2924.5863879999997</v>
      </c>
      <c r="P16" s="50">
        <f t="shared" si="5"/>
        <v>3058.97</v>
      </c>
      <c r="Q16" s="50">
        <f t="shared" si="6"/>
        <v>104.59496127559765</v>
      </c>
      <c r="R16" s="52">
        <f t="shared" si="7"/>
        <v>16059</v>
      </c>
      <c r="S16" s="50">
        <f t="shared" si="8"/>
        <v>1700.6481</v>
      </c>
      <c r="T16" s="50">
        <f t="shared" si="14"/>
        <v>1677.22</v>
      </c>
      <c r="U16" s="50">
        <f t="shared" si="15"/>
        <v>98.62240165969666</v>
      </c>
      <c r="V16" s="49">
        <v>559</v>
      </c>
      <c r="W16" s="49">
        <v>59.1981</v>
      </c>
      <c r="X16" s="49">
        <v>252.404</v>
      </c>
      <c r="Y16" s="50">
        <f t="shared" si="16"/>
        <v>426.37179233792983</v>
      </c>
      <c r="Z16" s="49">
        <v>17200.34</v>
      </c>
      <c r="AA16" s="49">
        <v>975.259278</v>
      </c>
      <c r="AB16" s="49">
        <v>1039.95</v>
      </c>
      <c r="AC16" s="49">
        <f t="shared" si="17"/>
        <v>106.63318190960086</v>
      </c>
      <c r="AD16" s="49">
        <v>15500</v>
      </c>
      <c r="AE16" s="49">
        <v>1641.45</v>
      </c>
      <c r="AF16" s="49">
        <v>1424.816</v>
      </c>
      <c r="AG16" s="49">
        <f t="shared" si="18"/>
        <v>86.80227847330104</v>
      </c>
      <c r="AH16" s="49">
        <v>889</v>
      </c>
      <c r="AI16" s="49">
        <v>16.268700000000003</v>
      </c>
      <c r="AJ16" s="49">
        <v>265.2</v>
      </c>
      <c r="AK16" s="49">
        <f t="shared" si="19"/>
        <v>1630.1241033395413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53">
        <v>0</v>
      </c>
      <c r="AT16" s="53">
        <v>0</v>
      </c>
      <c r="AU16" s="53">
        <v>0</v>
      </c>
      <c r="AV16" s="49">
        <v>68249.4</v>
      </c>
      <c r="AW16" s="53">
        <v>5687.45</v>
      </c>
      <c r="AX16" s="49">
        <v>5687.5</v>
      </c>
      <c r="AY16" s="52">
        <v>68249.4</v>
      </c>
      <c r="AZ16" s="53">
        <f t="shared" si="20"/>
        <v>5687.45</v>
      </c>
      <c r="BA16" s="52"/>
      <c r="BB16" s="49">
        <v>0</v>
      </c>
      <c r="BC16" s="53">
        <v>0</v>
      </c>
      <c r="BD16" s="53"/>
      <c r="BE16" s="53"/>
      <c r="BF16" s="53"/>
      <c r="BG16" s="53"/>
      <c r="BH16" s="52"/>
      <c r="BI16" s="51"/>
      <c r="BJ16" s="51"/>
      <c r="BK16" s="51"/>
      <c r="BL16" s="51"/>
      <c r="BM16" s="51"/>
      <c r="BN16" s="50">
        <f t="shared" si="21"/>
        <v>1050.5</v>
      </c>
      <c r="BO16" s="50">
        <f t="shared" si="22"/>
        <v>42.335150000000006</v>
      </c>
      <c r="BP16" s="50">
        <f t="shared" si="23"/>
        <v>50</v>
      </c>
      <c r="BQ16" s="50">
        <f t="shared" si="24"/>
        <v>118.10516792783301</v>
      </c>
      <c r="BR16" s="49">
        <v>1050.5</v>
      </c>
      <c r="BS16" s="49">
        <v>42.335150000000006</v>
      </c>
      <c r="BT16" s="49">
        <v>50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2936.4</v>
      </c>
      <c r="CN16" s="49">
        <v>123.03516000000002</v>
      </c>
      <c r="CO16" s="49">
        <v>26.6</v>
      </c>
      <c r="CP16" s="49">
        <v>2436.4</v>
      </c>
      <c r="CQ16" s="49">
        <v>102.08516000000002</v>
      </c>
      <c r="CR16" s="49">
        <v>26.6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0</v>
      </c>
      <c r="DA16" s="49">
        <v>0</v>
      </c>
      <c r="DB16" s="49">
        <v>1600</v>
      </c>
      <c r="DC16" s="49">
        <v>67.04</v>
      </c>
      <c r="DD16" s="49">
        <v>0</v>
      </c>
      <c r="DE16" s="49">
        <v>0</v>
      </c>
      <c r="DF16" s="50">
        <f t="shared" si="9"/>
        <v>107984.63999999998</v>
      </c>
      <c r="DG16" s="50">
        <f t="shared" si="10"/>
        <v>8612.036388</v>
      </c>
      <c r="DH16" s="50">
        <f t="shared" si="11"/>
        <v>8746.47</v>
      </c>
      <c r="DI16" s="51">
        <v>0</v>
      </c>
      <c r="DJ16" s="51">
        <v>0</v>
      </c>
      <c r="DK16" s="51">
        <v>0</v>
      </c>
      <c r="DL16" s="49">
        <v>0</v>
      </c>
      <c r="DM16" s="53"/>
      <c r="DN16" s="53"/>
      <c r="DO16" s="52"/>
      <c r="DP16" s="52"/>
      <c r="DQ16" s="52"/>
      <c r="DR16" s="53"/>
      <c r="DS16" s="53"/>
      <c r="DT16" s="53"/>
      <c r="DU16" s="53"/>
      <c r="DV16" s="53"/>
      <c r="DW16" s="53"/>
      <c r="DX16" s="49">
        <v>0</v>
      </c>
      <c r="DY16" s="49">
        <v>0</v>
      </c>
      <c r="DZ16" s="49">
        <v>0</v>
      </c>
      <c r="EA16" s="52">
        <v>0</v>
      </c>
      <c r="EB16" s="50">
        <f t="shared" si="25"/>
        <v>0</v>
      </c>
      <c r="EC16" s="50">
        <f t="shared" si="26"/>
        <v>0</v>
      </c>
      <c r="ED16" s="50">
        <f t="shared" si="12"/>
        <v>0</v>
      </c>
    </row>
    <row r="17" spans="2:134" s="23" customFormat="1" ht="18.75" customHeight="1">
      <c r="B17" s="60">
        <v>9</v>
      </c>
      <c r="C17" s="58" t="s">
        <v>55</v>
      </c>
      <c r="D17" s="49">
        <v>17559.7529</v>
      </c>
      <c r="E17" s="49"/>
      <c r="F17" s="50">
        <f t="shared" si="27"/>
        <v>78609</v>
      </c>
      <c r="G17" s="50">
        <f t="shared" si="0"/>
        <v>5892.37453</v>
      </c>
      <c r="H17" s="50">
        <f t="shared" si="0"/>
        <v>5510.8327</v>
      </c>
      <c r="I17" s="50">
        <f t="shared" si="13"/>
        <v>93.52482045977482</v>
      </c>
      <c r="J17" s="50">
        <f t="shared" si="1"/>
        <v>-78609</v>
      </c>
      <c r="K17" s="50">
        <f t="shared" si="2"/>
        <v>-5510.8327</v>
      </c>
      <c r="L17" s="51"/>
      <c r="M17" s="51"/>
      <c r="N17" s="50">
        <f t="shared" si="3"/>
        <v>42635.1</v>
      </c>
      <c r="O17" s="50">
        <f t="shared" si="4"/>
        <v>2894.5495300000002</v>
      </c>
      <c r="P17" s="50">
        <f t="shared" si="5"/>
        <v>2588.0327</v>
      </c>
      <c r="Q17" s="50">
        <f t="shared" si="6"/>
        <v>89.41055156171399</v>
      </c>
      <c r="R17" s="52">
        <f t="shared" si="7"/>
        <v>12990</v>
      </c>
      <c r="S17" s="50">
        <f t="shared" si="8"/>
        <v>1375.641</v>
      </c>
      <c r="T17" s="50">
        <f t="shared" si="14"/>
        <v>1734.725</v>
      </c>
      <c r="U17" s="50">
        <f t="shared" si="15"/>
        <v>126.1030312414358</v>
      </c>
      <c r="V17" s="49">
        <v>147</v>
      </c>
      <c r="W17" s="49">
        <v>15.5673</v>
      </c>
      <c r="X17" s="49">
        <v>1.925</v>
      </c>
      <c r="Y17" s="50">
        <f t="shared" si="16"/>
        <v>12.365663923737579</v>
      </c>
      <c r="Z17" s="49">
        <v>19200</v>
      </c>
      <c r="AA17" s="49">
        <v>1088.64</v>
      </c>
      <c r="AB17" s="49">
        <v>738.1077</v>
      </c>
      <c r="AC17" s="49">
        <f t="shared" si="17"/>
        <v>67.8008983686067</v>
      </c>
      <c r="AD17" s="49">
        <v>12843</v>
      </c>
      <c r="AE17" s="49">
        <v>1360.0737000000001</v>
      </c>
      <c r="AF17" s="49">
        <v>1732.8</v>
      </c>
      <c r="AG17" s="49">
        <f t="shared" si="18"/>
        <v>127.40486048660449</v>
      </c>
      <c r="AH17" s="49">
        <v>206.7</v>
      </c>
      <c r="AI17" s="49">
        <v>3.7826099999999996</v>
      </c>
      <c r="AJ17" s="49">
        <v>43.8</v>
      </c>
      <c r="AK17" s="49">
        <f t="shared" si="19"/>
        <v>1157.9306351963328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53">
        <v>0</v>
      </c>
      <c r="AT17" s="53">
        <v>0</v>
      </c>
      <c r="AU17" s="53">
        <v>0</v>
      </c>
      <c r="AV17" s="49">
        <v>35073.9</v>
      </c>
      <c r="AW17" s="53">
        <v>2922.8250000000003</v>
      </c>
      <c r="AX17" s="49">
        <v>2922.8</v>
      </c>
      <c r="AY17" s="52">
        <v>35073.9</v>
      </c>
      <c r="AZ17" s="53">
        <f t="shared" si="20"/>
        <v>2922.8250000000003</v>
      </c>
      <c r="BA17" s="52"/>
      <c r="BB17" s="49">
        <v>0</v>
      </c>
      <c r="BC17" s="53">
        <v>0</v>
      </c>
      <c r="BD17" s="53"/>
      <c r="BE17" s="53"/>
      <c r="BF17" s="53"/>
      <c r="BG17" s="53"/>
      <c r="BH17" s="52"/>
      <c r="BI17" s="51"/>
      <c r="BJ17" s="51"/>
      <c r="BK17" s="51"/>
      <c r="BL17" s="51"/>
      <c r="BM17" s="51"/>
      <c r="BN17" s="50">
        <f t="shared" si="21"/>
        <v>1564.4</v>
      </c>
      <c r="BO17" s="50">
        <f t="shared" si="22"/>
        <v>63.045320000000004</v>
      </c>
      <c r="BP17" s="50">
        <f t="shared" si="23"/>
        <v>0</v>
      </c>
      <c r="BQ17" s="50">
        <f t="shared" si="24"/>
        <v>0</v>
      </c>
      <c r="BR17" s="49">
        <v>1564.4</v>
      </c>
      <c r="BS17" s="49">
        <v>63.045320000000004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900</v>
      </c>
      <c r="CH17" s="49">
        <v>75</v>
      </c>
      <c r="CI17" s="49">
        <v>0</v>
      </c>
      <c r="CJ17" s="49">
        <v>6750</v>
      </c>
      <c r="CK17" s="49">
        <v>282.825</v>
      </c>
      <c r="CL17" s="49">
        <v>0</v>
      </c>
      <c r="CM17" s="49">
        <v>1924</v>
      </c>
      <c r="CN17" s="49">
        <v>80.6156</v>
      </c>
      <c r="CO17" s="49">
        <v>71.4</v>
      </c>
      <c r="CP17" s="49">
        <v>1924</v>
      </c>
      <c r="CQ17" s="49">
        <v>80.6156</v>
      </c>
      <c r="CR17" s="49">
        <v>71.4</v>
      </c>
      <c r="CS17" s="49">
        <v>0</v>
      </c>
      <c r="CT17" s="49">
        <v>0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v>0</v>
      </c>
      <c r="DA17" s="49">
        <v>0</v>
      </c>
      <c r="DB17" s="49">
        <v>0</v>
      </c>
      <c r="DC17" s="49">
        <v>0</v>
      </c>
      <c r="DD17" s="49">
        <v>0</v>
      </c>
      <c r="DE17" s="49">
        <v>0</v>
      </c>
      <c r="DF17" s="50">
        <f t="shared" si="9"/>
        <v>78609</v>
      </c>
      <c r="DG17" s="50">
        <f t="shared" si="10"/>
        <v>5892.37453</v>
      </c>
      <c r="DH17" s="50">
        <f t="shared" si="11"/>
        <v>5510.8327</v>
      </c>
      <c r="DI17" s="51">
        <v>0</v>
      </c>
      <c r="DJ17" s="51">
        <v>0</v>
      </c>
      <c r="DK17" s="51">
        <v>0</v>
      </c>
      <c r="DL17" s="49">
        <v>0</v>
      </c>
      <c r="DM17" s="53"/>
      <c r="DN17" s="53"/>
      <c r="DO17" s="52"/>
      <c r="DP17" s="52"/>
      <c r="DQ17" s="52"/>
      <c r="DR17" s="53"/>
      <c r="DS17" s="53"/>
      <c r="DT17" s="53"/>
      <c r="DU17" s="53"/>
      <c r="DV17" s="53"/>
      <c r="DW17" s="53"/>
      <c r="DX17" s="49">
        <v>0</v>
      </c>
      <c r="DY17" s="49">
        <v>0</v>
      </c>
      <c r="DZ17" s="49">
        <v>0</v>
      </c>
      <c r="EA17" s="52">
        <v>0</v>
      </c>
      <c r="EB17" s="50">
        <f t="shared" si="25"/>
        <v>0</v>
      </c>
      <c r="EC17" s="50">
        <f t="shared" si="26"/>
        <v>0</v>
      </c>
      <c r="ED17" s="50">
        <f t="shared" si="12"/>
        <v>0</v>
      </c>
    </row>
    <row r="18" spans="2:134" s="23" customFormat="1" ht="18.75" customHeight="1">
      <c r="B18" s="60">
        <v>10</v>
      </c>
      <c r="C18" s="58" t="s">
        <v>56</v>
      </c>
      <c r="D18" s="49">
        <v>15821.000499999998</v>
      </c>
      <c r="E18" s="49"/>
      <c r="F18" s="50">
        <f t="shared" si="27"/>
        <v>38044.5</v>
      </c>
      <c r="G18" s="50">
        <f t="shared" si="0"/>
        <v>2955.6245766666666</v>
      </c>
      <c r="H18" s="50">
        <f t="shared" si="0"/>
        <v>2371.431</v>
      </c>
      <c r="I18" s="50">
        <f t="shared" si="13"/>
        <v>80.23451350084805</v>
      </c>
      <c r="J18" s="50">
        <f t="shared" si="1"/>
        <v>-38044.5</v>
      </c>
      <c r="K18" s="50">
        <f t="shared" si="2"/>
        <v>-2371.431</v>
      </c>
      <c r="L18" s="51"/>
      <c r="M18" s="51"/>
      <c r="N18" s="50">
        <f t="shared" si="3"/>
        <v>13777.3</v>
      </c>
      <c r="O18" s="50">
        <f t="shared" si="4"/>
        <v>933.3579100000001</v>
      </c>
      <c r="P18" s="50">
        <f t="shared" si="5"/>
        <v>349.13100000000003</v>
      </c>
      <c r="Q18" s="50">
        <f t="shared" si="6"/>
        <v>37.40590787943288</v>
      </c>
      <c r="R18" s="52">
        <f t="shared" si="7"/>
        <v>4235.5</v>
      </c>
      <c r="S18" s="50">
        <f t="shared" si="8"/>
        <v>448.53945</v>
      </c>
      <c r="T18" s="50">
        <f t="shared" si="14"/>
        <v>208.813</v>
      </c>
      <c r="U18" s="50">
        <f t="shared" si="15"/>
        <v>46.5539876146903</v>
      </c>
      <c r="V18" s="49">
        <v>185.5</v>
      </c>
      <c r="W18" s="49">
        <v>19.64445</v>
      </c>
      <c r="X18" s="49">
        <v>0.273</v>
      </c>
      <c r="Y18" s="50">
        <f t="shared" si="16"/>
        <v>1.3897054893366831</v>
      </c>
      <c r="Z18" s="49">
        <v>6940.8</v>
      </c>
      <c r="AA18" s="49">
        <v>393.54336</v>
      </c>
      <c r="AB18" s="49">
        <v>61.018</v>
      </c>
      <c r="AC18" s="49">
        <f t="shared" si="17"/>
        <v>15.504771824888621</v>
      </c>
      <c r="AD18" s="49">
        <v>4050</v>
      </c>
      <c r="AE18" s="49">
        <v>428.895</v>
      </c>
      <c r="AF18" s="49">
        <v>208.54</v>
      </c>
      <c r="AG18" s="49">
        <f t="shared" si="18"/>
        <v>48.62262325277749</v>
      </c>
      <c r="AH18" s="49">
        <v>657</v>
      </c>
      <c r="AI18" s="49">
        <v>12.023100000000001</v>
      </c>
      <c r="AJ18" s="49">
        <v>0</v>
      </c>
      <c r="AK18" s="49">
        <f t="shared" si="19"/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53">
        <v>0</v>
      </c>
      <c r="AT18" s="53">
        <v>0</v>
      </c>
      <c r="AU18" s="53">
        <v>0</v>
      </c>
      <c r="AV18" s="49">
        <v>24267.2</v>
      </c>
      <c r="AW18" s="53">
        <v>2022.2666666666667</v>
      </c>
      <c r="AX18" s="49">
        <v>2022.3</v>
      </c>
      <c r="AY18" s="52">
        <v>24267.2</v>
      </c>
      <c r="AZ18" s="53">
        <f t="shared" si="20"/>
        <v>2022.2666666666667</v>
      </c>
      <c r="BA18" s="52"/>
      <c r="BB18" s="49">
        <v>0</v>
      </c>
      <c r="BC18" s="53">
        <v>0</v>
      </c>
      <c r="BD18" s="53"/>
      <c r="BE18" s="53"/>
      <c r="BF18" s="53"/>
      <c r="BG18" s="53"/>
      <c r="BH18" s="52"/>
      <c r="BI18" s="51"/>
      <c r="BJ18" s="51"/>
      <c r="BK18" s="51"/>
      <c r="BL18" s="51"/>
      <c r="BM18" s="51"/>
      <c r="BN18" s="50">
        <f t="shared" si="21"/>
        <v>1376</v>
      </c>
      <c r="BO18" s="50">
        <f t="shared" si="22"/>
        <v>55.4528</v>
      </c>
      <c r="BP18" s="50">
        <f t="shared" si="23"/>
        <v>70</v>
      </c>
      <c r="BQ18" s="50">
        <f t="shared" si="24"/>
        <v>126.2334814472849</v>
      </c>
      <c r="BR18" s="49">
        <v>1376</v>
      </c>
      <c r="BS18" s="49">
        <v>55.4528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70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49">
        <v>568</v>
      </c>
      <c r="CN18" s="49">
        <v>23.799200000000003</v>
      </c>
      <c r="CO18" s="49">
        <v>9.3</v>
      </c>
      <c r="CP18" s="49">
        <v>568</v>
      </c>
      <c r="CQ18" s="49">
        <v>23.799200000000003</v>
      </c>
      <c r="CR18" s="49">
        <v>9.3</v>
      </c>
      <c r="CS18" s="49">
        <v>0</v>
      </c>
      <c r="CT18" s="49">
        <v>0</v>
      </c>
      <c r="CU18" s="49">
        <v>0</v>
      </c>
      <c r="CV18" s="49">
        <v>0</v>
      </c>
      <c r="CW18" s="49">
        <v>0</v>
      </c>
      <c r="CX18" s="49">
        <v>0</v>
      </c>
      <c r="CY18" s="49">
        <v>0</v>
      </c>
      <c r="CZ18" s="49">
        <v>0</v>
      </c>
      <c r="DA18" s="49">
        <v>0</v>
      </c>
      <c r="DB18" s="49">
        <v>0</v>
      </c>
      <c r="DC18" s="49">
        <v>0</v>
      </c>
      <c r="DD18" s="49">
        <v>0</v>
      </c>
      <c r="DE18" s="49">
        <v>0</v>
      </c>
      <c r="DF18" s="50">
        <f t="shared" si="9"/>
        <v>38044.5</v>
      </c>
      <c r="DG18" s="50">
        <f t="shared" si="10"/>
        <v>2955.6245766666666</v>
      </c>
      <c r="DH18" s="50">
        <f t="shared" si="11"/>
        <v>2371.431</v>
      </c>
      <c r="DI18" s="51">
        <v>0</v>
      </c>
      <c r="DJ18" s="51">
        <v>0</v>
      </c>
      <c r="DK18" s="51">
        <v>0</v>
      </c>
      <c r="DL18" s="49">
        <v>0</v>
      </c>
      <c r="DM18" s="53"/>
      <c r="DN18" s="53"/>
      <c r="DO18" s="52"/>
      <c r="DP18" s="52"/>
      <c r="DQ18" s="52"/>
      <c r="DR18" s="53"/>
      <c r="DS18" s="53"/>
      <c r="DT18" s="53"/>
      <c r="DU18" s="53"/>
      <c r="DV18" s="53"/>
      <c r="DW18" s="53"/>
      <c r="DX18" s="49">
        <v>0</v>
      </c>
      <c r="DY18" s="49">
        <v>0</v>
      </c>
      <c r="DZ18" s="49">
        <v>0</v>
      </c>
      <c r="EA18" s="52">
        <v>0</v>
      </c>
      <c r="EB18" s="50">
        <f t="shared" si="25"/>
        <v>0</v>
      </c>
      <c r="EC18" s="50">
        <f t="shared" si="26"/>
        <v>0</v>
      </c>
      <c r="ED18" s="50">
        <f t="shared" si="12"/>
        <v>0</v>
      </c>
    </row>
    <row r="19" spans="2:134" s="23" customFormat="1" ht="18.75" customHeight="1">
      <c r="B19" s="60">
        <v>11</v>
      </c>
      <c r="C19" s="58" t="s">
        <v>57</v>
      </c>
      <c r="D19" s="49">
        <v>8756.025399999999</v>
      </c>
      <c r="E19" s="49"/>
      <c r="F19" s="50">
        <f t="shared" si="27"/>
        <v>56179.399999999994</v>
      </c>
      <c r="G19" s="50">
        <f t="shared" si="0"/>
        <v>4192.964673333333</v>
      </c>
      <c r="H19" s="50">
        <f t="shared" si="0"/>
        <v>4154.309</v>
      </c>
      <c r="I19" s="50">
        <f t="shared" si="13"/>
        <v>99.07808254194993</v>
      </c>
      <c r="J19" s="50">
        <f t="shared" si="1"/>
        <v>-56179.399999999994</v>
      </c>
      <c r="K19" s="50">
        <f t="shared" si="2"/>
        <v>-4154.309</v>
      </c>
      <c r="L19" s="51"/>
      <c r="M19" s="51"/>
      <c r="N19" s="50">
        <f t="shared" si="3"/>
        <v>23669.8</v>
      </c>
      <c r="O19" s="50">
        <f t="shared" si="4"/>
        <v>1483.83134</v>
      </c>
      <c r="P19" s="50">
        <f t="shared" si="5"/>
        <v>1445.209</v>
      </c>
      <c r="Q19" s="50">
        <f t="shared" si="6"/>
        <v>97.39712061884337</v>
      </c>
      <c r="R19" s="52">
        <f t="shared" si="7"/>
        <v>5450</v>
      </c>
      <c r="S19" s="50">
        <f t="shared" si="8"/>
        <v>577.155</v>
      </c>
      <c r="T19" s="50">
        <f t="shared" si="14"/>
        <v>1222.8500000000001</v>
      </c>
      <c r="U19" s="50">
        <f t="shared" si="15"/>
        <v>211.87549271859382</v>
      </c>
      <c r="V19" s="49">
        <v>450</v>
      </c>
      <c r="W19" s="49">
        <v>47.655</v>
      </c>
      <c r="X19" s="49">
        <v>20.95</v>
      </c>
      <c r="Y19" s="50">
        <f t="shared" si="16"/>
        <v>43.96180883433008</v>
      </c>
      <c r="Z19" s="49">
        <v>10400</v>
      </c>
      <c r="AA19" s="49">
        <v>589.68</v>
      </c>
      <c r="AB19" s="49">
        <v>153.359</v>
      </c>
      <c r="AC19" s="49">
        <f t="shared" si="17"/>
        <v>26.007156423823098</v>
      </c>
      <c r="AD19" s="49">
        <v>5000</v>
      </c>
      <c r="AE19" s="49">
        <v>529.5</v>
      </c>
      <c r="AF19" s="49">
        <v>1201.9</v>
      </c>
      <c r="AG19" s="49">
        <f t="shared" si="18"/>
        <v>226.98772426817752</v>
      </c>
      <c r="AH19" s="49">
        <v>322.8</v>
      </c>
      <c r="AI19" s="49">
        <v>5.907240000000001</v>
      </c>
      <c r="AJ19" s="49">
        <v>0</v>
      </c>
      <c r="AK19" s="49">
        <f t="shared" si="19"/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53">
        <v>0</v>
      </c>
      <c r="AT19" s="53">
        <v>0</v>
      </c>
      <c r="AU19" s="53">
        <v>0</v>
      </c>
      <c r="AV19" s="49">
        <v>32509.6</v>
      </c>
      <c r="AW19" s="53">
        <v>2709.133333333333</v>
      </c>
      <c r="AX19" s="49">
        <v>2709.1</v>
      </c>
      <c r="AY19" s="52">
        <v>32509.6</v>
      </c>
      <c r="AZ19" s="53">
        <f t="shared" si="20"/>
        <v>2709.133333333333</v>
      </c>
      <c r="BA19" s="52"/>
      <c r="BB19" s="49">
        <v>0</v>
      </c>
      <c r="BC19" s="53">
        <v>0</v>
      </c>
      <c r="BD19" s="53"/>
      <c r="BE19" s="53"/>
      <c r="BF19" s="53"/>
      <c r="BG19" s="53"/>
      <c r="BH19" s="52"/>
      <c r="BI19" s="51"/>
      <c r="BJ19" s="51"/>
      <c r="BK19" s="51"/>
      <c r="BL19" s="51"/>
      <c r="BM19" s="51"/>
      <c r="BN19" s="50">
        <f t="shared" si="21"/>
        <v>1897</v>
      </c>
      <c r="BO19" s="50">
        <f t="shared" si="22"/>
        <v>76.4491</v>
      </c>
      <c r="BP19" s="50">
        <f t="shared" si="23"/>
        <v>69</v>
      </c>
      <c r="BQ19" s="50">
        <f t="shared" si="24"/>
        <v>90.25613120363745</v>
      </c>
      <c r="BR19" s="49">
        <v>1465</v>
      </c>
      <c r="BS19" s="49">
        <v>59.039500000000004</v>
      </c>
      <c r="BT19" s="49">
        <v>63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432</v>
      </c>
      <c r="CB19" s="49">
        <v>17.4096</v>
      </c>
      <c r="CC19" s="49">
        <v>6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4000</v>
      </c>
      <c r="CK19" s="49">
        <v>167.6</v>
      </c>
      <c r="CL19" s="49">
        <v>0</v>
      </c>
      <c r="CM19" s="49">
        <v>1600</v>
      </c>
      <c r="CN19" s="49">
        <v>67.04</v>
      </c>
      <c r="CO19" s="49">
        <v>0</v>
      </c>
      <c r="CP19" s="49">
        <v>950</v>
      </c>
      <c r="CQ19" s="49">
        <v>39.805</v>
      </c>
      <c r="CR19" s="49">
        <v>0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0</v>
      </c>
      <c r="DA19" s="49">
        <v>0</v>
      </c>
      <c r="DB19" s="49">
        <v>0</v>
      </c>
      <c r="DC19" s="49">
        <v>0</v>
      </c>
      <c r="DD19" s="49">
        <v>0</v>
      </c>
      <c r="DE19" s="49">
        <v>0</v>
      </c>
      <c r="DF19" s="50">
        <f t="shared" si="9"/>
        <v>56179.399999999994</v>
      </c>
      <c r="DG19" s="50">
        <f t="shared" si="10"/>
        <v>4192.964673333333</v>
      </c>
      <c r="DH19" s="50">
        <f t="shared" si="11"/>
        <v>4154.309</v>
      </c>
      <c r="DI19" s="51">
        <v>0</v>
      </c>
      <c r="DJ19" s="51">
        <v>0</v>
      </c>
      <c r="DK19" s="51">
        <v>0</v>
      </c>
      <c r="DL19" s="49">
        <v>0</v>
      </c>
      <c r="DM19" s="53"/>
      <c r="DN19" s="53"/>
      <c r="DO19" s="52"/>
      <c r="DP19" s="52"/>
      <c r="DQ19" s="52"/>
      <c r="DR19" s="53"/>
      <c r="DS19" s="53"/>
      <c r="DT19" s="53"/>
      <c r="DU19" s="53"/>
      <c r="DV19" s="53"/>
      <c r="DW19" s="53"/>
      <c r="DX19" s="49">
        <v>0</v>
      </c>
      <c r="DY19" s="49">
        <v>0</v>
      </c>
      <c r="DZ19" s="49">
        <v>0</v>
      </c>
      <c r="EA19" s="52">
        <v>0</v>
      </c>
      <c r="EB19" s="50">
        <f t="shared" si="25"/>
        <v>0</v>
      </c>
      <c r="EC19" s="50">
        <f t="shared" si="26"/>
        <v>0</v>
      </c>
      <c r="ED19" s="50">
        <f t="shared" si="12"/>
        <v>0</v>
      </c>
    </row>
    <row r="20" spans="2:134" s="23" customFormat="1" ht="18.75" customHeight="1">
      <c r="B20" s="60">
        <v>12</v>
      </c>
      <c r="C20" s="58" t="s">
        <v>58</v>
      </c>
      <c r="D20" s="49">
        <v>65233.6711</v>
      </c>
      <c r="E20" s="49"/>
      <c r="F20" s="50">
        <f t="shared" si="27"/>
        <v>245863.9</v>
      </c>
      <c r="G20" s="50">
        <f t="shared" si="0"/>
        <v>19651.66016666667</v>
      </c>
      <c r="H20" s="50">
        <f t="shared" si="0"/>
        <v>21185.651000000005</v>
      </c>
      <c r="I20" s="50">
        <f t="shared" si="13"/>
        <v>107.80590962963683</v>
      </c>
      <c r="J20" s="50">
        <f t="shared" si="1"/>
        <v>-245863.9</v>
      </c>
      <c r="K20" s="50">
        <f t="shared" si="2"/>
        <v>-21185.651000000005</v>
      </c>
      <c r="L20" s="51"/>
      <c r="M20" s="51"/>
      <c r="N20" s="50">
        <f t="shared" si="3"/>
        <v>72695</v>
      </c>
      <c r="O20" s="50">
        <f t="shared" si="4"/>
        <v>5220.9185</v>
      </c>
      <c r="P20" s="50">
        <f t="shared" si="5"/>
        <v>6754.951</v>
      </c>
      <c r="Q20" s="50">
        <f t="shared" si="6"/>
        <v>129.38242571685424</v>
      </c>
      <c r="R20" s="52">
        <f t="shared" si="7"/>
        <v>34250</v>
      </c>
      <c r="S20" s="50">
        <f t="shared" si="8"/>
        <v>3627.075</v>
      </c>
      <c r="T20" s="50">
        <f t="shared" si="14"/>
        <v>4196.443</v>
      </c>
      <c r="U20" s="50">
        <f t="shared" si="15"/>
        <v>115.69771785805368</v>
      </c>
      <c r="V20" s="49">
        <v>5250</v>
      </c>
      <c r="W20" s="49">
        <v>555.975</v>
      </c>
      <c r="X20" s="49">
        <v>821.269</v>
      </c>
      <c r="Y20" s="50">
        <f t="shared" si="16"/>
        <v>147.71689374522234</v>
      </c>
      <c r="Z20" s="49">
        <v>8670</v>
      </c>
      <c r="AA20" s="49">
        <v>491.589</v>
      </c>
      <c r="AB20" s="49">
        <v>317.318</v>
      </c>
      <c r="AC20" s="49">
        <f t="shared" si="17"/>
        <v>64.54945086240741</v>
      </c>
      <c r="AD20" s="49">
        <v>29000</v>
      </c>
      <c r="AE20" s="49">
        <v>3071.1</v>
      </c>
      <c r="AF20" s="49">
        <v>3375.174</v>
      </c>
      <c r="AG20" s="49">
        <f t="shared" si="18"/>
        <v>109.90114291296278</v>
      </c>
      <c r="AH20" s="49">
        <v>6149</v>
      </c>
      <c r="AI20" s="49">
        <v>112.5267</v>
      </c>
      <c r="AJ20" s="49">
        <v>477</v>
      </c>
      <c r="AK20" s="49">
        <f t="shared" si="19"/>
        <v>423.899394543695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53">
        <v>0</v>
      </c>
      <c r="AT20" s="53">
        <v>0</v>
      </c>
      <c r="AU20" s="53">
        <v>0</v>
      </c>
      <c r="AV20" s="49">
        <v>173168.9</v>
      </c>
      <c r="AW20" s="53">
        <v>14430.741666666667</v>
      </c>
      <c r="AX20" s="49">
        <v>14430.7</v>
      </c>
      <c r="AY20" s="52">
        <v>173168.9</v>
      </c>
      <c r="AZ20" s="53">
        <f t="shared" si="20"/>
        <v>14430.741666666667</v>
      </c>
      <c r="BA20" s="52"/>
      <c r="BB20" s="49">
        <v>0</v>
      </c>
      <c r="BC20" s="53">
        <v>0</v>
      </c>
      <c r="BD20" s="53"/>
      <c r="BE20" s="53"/>
      <c r="BF20" s="53"/>
      <c r="BG20" s="53"/>
      <c r="BH20" s="52"/>
      <c r="BI20" s="51"/>
      <c r="BJ20" s="51"/>
      <c r="BK20" s="51"/>
      <c r="BL20" s="51"/>
      <c r="BM20" s="51"/>
      <c r="BN20" s="50">
        <f t="shared" si="21"/>
        <v>126</v>
      </c>
      <c r="BO20" s="50">
        <f t="shared" si="22"/>
        <v>5.077800000000001</v>
      </c>
      <c r="BP20" s="50">
        <f t="shared" si="23"/>
        <v>0</v>
      </c>
      <c r="BQ20" s="50">
        <f t="shared" si="24"/>
        <v>0</v>
      </c>
      <c r="BR20" s="49">
        <v>126</v>
      </c>
      <c r="BS20" s="49">
        <v>5.077800000000001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23500</v>
      </c>
      <c r="CN20" s="49">
        <v>984.65</v>
      </c>
      <c r="CO20" s="49">
        <v>1127.45</v>
      </c>
      <c r="CP20" s="49">
        <v>11500</v>
      </c>
      <c r="CQ20" s="49">
        <v>481.85</v>
      </c>
      <c r="CR20" s="49">
        <v>389.45</v>
      </c>
      <c r="CS20" s="49">
        <v>0</v>
      </c>
      <c r="CT20" s="49">
        <v>0</v>
      </c>
      <c r="CU20" s="49">
        <v>636.74</v>
      </c>
      <c r="CV20" s="49">
        <v>0</v>
      </c>
      <c r="CW20" s="49">
        <v>0</v>
      </c>
      <c r="CX20" s="49">
        <v>0</v>
      </c>
      <c r="CY20" s="49">
        <v>0</v>
      </c>
      <c r="CZ20" s="49">
        <v>0</v>
      </c>
      <c r="DA20" s="49">
        <v>0</v>
      </c>
      <c r="DB20" s="49">
        <v>0</v>
      </c>
      <c r="DC20" s="49">
        <v>0</v>
      </c>
      <c r="DD20" s="49">
        <v>0</v>
      </c>
      <c r="DE20" s="49">
        <v>0</v>
      </c>
      <c r="DF20" s="50">
        <f t="shared" si="9"/>
        <v>245863.9</v>
      </c>
      <c r="DG20" s="50">
        <f t="shared" si="10"/>
        <v>19651.66016666667</v>
      </c>
      <c r="DH20" s="50">
        <f t="shared" si="11"/>
        <v>21185.651000000005</v>
      </c>
      <c r="DI20" s="51">
        <v>0</v>
      </c>
      <c r="DJ20" s="51">
        <v>0</v>
      </c>
      <c r="DK20" s="51">
        <v>0</v>
      </c>
      <c r="DL20" s="49">
        <v>0</v>
      </c>
      <c r="DM20" s="53"/>
      <c r="DN20" s="53"/>
      <c r="DO20" s="52"/>
      <c r="DP20" s="52"/>
      <c r="DQ20" s="52"/>
      <c r="DR20" s="53"/>
      <c r="DS20" s="53"/>
      <c r="DT20" s="53"/>
      <c r="DU20" s="53"/>
      <c r="DV20" s="53"/>
      <c r="DW20" s="53"/>
      <c r="DX20" s="49">
        <v>0</v>
      </c>
      <c r="DY20" s="49">
        <v>0</v>
      </c>
      <c r="DZ20" s="49">
        <v>0</v>
      </c>
      <c r="EA20" s="52">
        <v>0</v>
      </c>
      <c r="EB20" s="50">
        <f aca="true" t="shared" si="28" ref="EB20:EB25">DI20+DL20+DO20+DR20+DU20+DX20</f>
        <v>0</v>
      </c>
      <c r="EC20" s="50">
        <f t="shared" si="26"/>
        <v>0</v>
      </c>
      <c r="ED20" s="50">
        <f t="shared" si="12"/>
        <v>0</v>
      </c>
    </row>
    <row r="21" spans="2:134" s="24" customFormat="1" ht="18.75" customHeight="1">
      <c r="B21" s="60">
        <v>13</v>
      </c>
      <c r="C21" s="58" t="s">
        <v>59</v>
      </c>
      <c r="D21" s="49">
        <v>27676.8783</v>
      </c>
      <c r="E21" s="49"/>
      <c r="F21" s="50">
        <f t="shared" si="27"/>
        <v>140650.9</v>
      </c>
      <c r="G21" s="50">
        <f t="shared" si="0"/>
        <v>10034.235649999997</v>
      </c>
      <c r="H21" s="50">
        <f t="shared" si="0"/>
        <v>12574.966999999999</v>
      </c>
      <c r="I21" s="50">
        <f t="shared" si="13"/>
        <v>125.32062668869055</v>
      </c>
      <c r="J21" s="50">
        <f t="shared" si="1"/>
        <v>-140650.9</v>
      </c>
      <c r="K21" s="50">
        <f aca="true" t="shared" si="29" ref="K21:K82">M21-H21</f>
        <v>-12574.966999999999</v>
      </c>
      <c r="L21" s="55"/>
      <c r="M21" s="55"/>
      <c r="N21" s="50">
        <f t="shared" si="3"/>
        <v>71339.5</v>
      </c>
      <c r="O21" s="50">
        <f t="shared" si="4"/>
        <v>4258.28565</v>
      </c>
      <c r="P21" s="50">
        <f t="shared" si="5"/>
        <v>6798.967</v>
      </c>
      <c r="Q21" s="50">
        <f t="shared" si="6"/>
        <v>159.66441800352214</v>
      </c>
      <c r="R21" s="52">
        <f t="shared" si="7"/>
        <v>16000</v>
      </c>
      <c r="S21" s="50">
        <f t="shared" si="8"/>
        <v>1694.3999999999999</v>
      </c>
      <c r="T21" s="50">
        <f t="shared" si="14"/>
        <v>2835.308</v>
      </c>
      <c r="U21" s="50">
        <f t="shared" si="15"/>
        <v>167.3340415486308</v>
      </c>
      <c r="V21" s="49">
        <v>2255</v>
      </c>
      <c r="W21" s="49">
        <v>238.8045</v>
      </c>
      <c r="X21" s="49">
        <v>870.288</v>
      </c>
      <c r="Y21" s="50">
        <f t="shared" si="16"/>
        <v>364.43534355508376</v>
      </c>
      <c r="Z21" s="49">
        <v>20997</v>
      </c>
      <c r="AA21" s="49">
        <v>1190.5299</v>
      </c>
      <c r="AB21" s="49">
        <v>1233.193</v>
      </c>
      <c r="AC21" s="49">
        <f t="shared" si="17"/>
        <v>103.58353872506687</v>
      </c>
      <c r="AD21" s="49">
        <v>13745</v>
      </c>
      <c r="AE21" s="49">
        <v>1455.5955</v>
      </c>
      <c r="AF21" s="49">
        <v>1965.02</v>
      </c>
      <c r="AG21" s="49">
        <f t="shared" si="18"/>
        <v>134.9976693387689</v>
      </c>
      <c r="AH21" s="49">
        <v>1538.5</v>
      </c>
      <c r="AI21" s="49">
        <v>28.15455</v>
      </c>
      <c r="AJ21" s="49">
        <v>524.44</v>
      </c>
      <c r="AK21" s="49">
        <f t="shared" si="19"/>
        <v>1862.7184593609204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53">
        <v>0</v>
      </c>
      <c r="AT21" s="53">
        <v>0</v>
      </c>
      <c r="AU21" s="53">
        <v>0</v>
      </c>
      <c r="AV21" s="49">
        <v>69311.4</v>
      </c>
      <c r="AW21" s="53">
        <v>5775.95</v>
      </c>
      <c r="AX21" s="49">
        <v>5776</v>
      </c>
      <c r="AY21" s="52">
        <v>69311.4</v>
      </c>
      <c r="AZ21" s="53">
        <f t="shared" si="20"/>
        <v>5775.95</v>
      </c>
      <c r="BA21" s="52"/>
      <c r="BB21" s="49">
        <v>0</v>
      </c>
      <c r="BC21" s="53">
        <v>0</v>
      </c>
      <c r="BD21" s="53"/>
      <c r="BE21" s="53"/>
      <c r="BF21" s="53"/>
      <c r="BG21" s="53"/>
      <c r="BH21" s="52"/>
      <c r="BI21" s="51"/>
      <c r="BJ21" s="51"/>
      <c r="BK21" s="55"/>
      <c r="BL21" s="55"/>
      <c r="BM21" s="55"/>
      <c r="BN21" s="50">
        <f t="shared" si="21"/>
        <v>18304</v>
      </c>
      <c r="BO21" s="50">
        <f t="shared" si="22"/>
        <v>737.6512</v>
      </c>
      <c r="BP21" s="50">
        <f t="shared" si="23"/>
        <v>847.526</v>
      </c>
      <c r="BQ21" s="50">
        <f t="shared" si="24"/>
        <v>114.89522419268077</v>
      </c>
      <c r="BR21" s="49">
        <v>16000</v>
      </c>
      <c r="BS21" s="49">
        <v>644.8</v>
      </c>
      <c r="BT21" s="49">
        <v>655.526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2304</v>
      </c>
      <c r="CB21" s="49">
        <v>92.8512</v>
      </c>
      <c r="CC21" s="49">
        <v>192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13500</v>
      </c>
      <c r="CK21" s="49">
        <v>565.65</v>
      </c>
      <c r="CL21" s="49">
        <v>1264.7</v>
      </c>
      <c r="CM21" s="49">
        <v>1000</v>
      </c>
      <c r="CN21" s="49">
        <v>41.9</v>
      </c>
      <c r="CO21" s="49">
        <v>93.8</v>
      </c>
      <c r="CP21" s="49">
        <v>1000</v>
      </c>
      <c r="CQ21" s="49">
        <v>41.9</v>
      </c>
      <c r="CR21" s="49">
        <v>93.8</v>
      </c>
      <c r="CS21" s="49">
        <v>0</v>
      </c>
      <c r="CT21" s="49">
        <v>0</v>
      </c>
      <c r="CU21" s="49">
        <v>0</v>
      </c>
      <c r="CV21" s="49">
        <v>0</v>
      </c>
      <c r="CW21" s="49">
        <v>0</v>
      </c>
      <c r="CX21" s="49">
        <v>0</v>
      </c>
      <c r="CY21" s="49">
        <v>0</v>
      </c>
      <c r="CZ21" s="49">
        <v>0</v>
      </c>
      <c r="DA21" s="49">
        <v>0</v>
      </c>
      <c r="DB21" s="49">
        <v>0</v>
      </c>
      <c r="DC21" s="49">
        <v>0</v>
      </c>
      <c r="DD21" s="49">
        <v>0</v>
      </c>
      <c r="DE21" s="49">
        <v>0</v>
      </c>
      <c r="DF21" s="50">
        <f t="shared" si="9"/>
        <v>140650.9</v>
      </c>
      <c r="DG21" s="50">
        <f t="shared" si="10"/>
        <v>10034.235649999997</v>
      </c>
      <c r="DH21" s="50">
        <f t="shared" si="11"/>
        <v>12574.966999999999</v>
      </c>
      <c r="DI21" s="55">
        <v>0</v>
      </c>
      <c r="DJ21" s="55">
        <v>0</v>
      </c>
      <c r="DK21" s="55">
        <v>0</v>
      </c>
      <c r="DL21" s="49">
        <v>0</v>
      </c>
      <c r="DM21" s="53"/>
      <c r="DN21" s="53"/>
      <c r="DO21" s="52"/>
      <c r="DP21" s="52"/>
      <c r="DQ21" s="52"/>
      <c r="DR21" s="53"/>
      <c r="DS21" s="53"/>
      <c r="DT21" s="53"/>
      <c r="DU21" s="53"/>
      <c r="DV21" s="53"/>
      <c r="DW21" s="53"/>
      <c r="DX21" s="49">
        <v>0</v>
      </c>
      <c r="DY21" s="49">
        <v>0</v>
      </c>
      <c r="DZ21" s="49">
        <v>0</v>
      </c>
      <c r="EA21" s="52">
        <v>0</v>
      </c>
      <c r="EB21" s="50">
        <f t="shared" si="28"/>
        <v>0</v>
      </c>
      <c r="EC21" s="50">
        <f t="shared" si="26"/>
        <v>0</v>
      </c>
      <c r="ED21" s="50">
        <f t="shared" si="12"/>
        <v>0</v>
      </c>
    </row>
    <row r="22" spans="2:134" s="24" customFormat="1" ht="18.75" customHeight="1">
      <c r="B22" s="60">
        <v>14</v>
      </c>
      <c r="C22" s="58" t="s">
        <v>60</v>
      </c>
      <c r="D22" s="49">
        <v>8809.2179</v>
      </c>
      <c r="E22" s="49"/>
      <c r="F22" s="50">
        <f t="shared" si="27"/>
        <v>60652</v>
      </c>
      <c r="G22" s="50">
        <f t="shared" si="0"/>
        <v>4692.089543333333</v>
      </c>
      <c r="H22" s="50">
        <f t="shared" si="0"/>
        <v>4885.628</v>
      </c>
      <c r="I22" s="50">
        <f t="shared" si="13"/>
        <v>104.12478182437188</v>
      </c>
      <c r="J22" s="50">
        <f t="shared" si="1"/>
        <v>-60652</v>
      </c>
      <c r="K22" s="50">
        <f t="shared" si="29"/>
        <v>-4885.628</v>
      </c>
      <c r="L22" s="55"/>
      <c r="M22" s="55"/>
      <c r="N22" s="50">
        <f t="shared" si="3"/>
        <v>26022.3</v>
      </c>
      <c r="O22" s="50">
        <f t="shared" si="4"/>
        <v>1806.2812099999996</v>
      </c>
      <c r="P22" s="50">
        <f t="shared" si="5"/>
        <v>1999.8280000000002</v>
      </c>
      <c r="Q22" s="50">
        <f t="shared" si="6"/>
        <v>110.71520807106224</v>
      </c>
      <c r="R22" s="52">
        <f t="shared" si="7"/>
        <v>9291</v>
      </c>
      <c r="S22" s="50">
        <f t="shared" si="8"/>
        <v>983.9168999999999</v>
      </c>
      <c r="T22" s="50">
        <f t="shared" si="14"/>
        <v>564.219</v>
      </c>
      <c r="U22" s="50">
        <f t="shared" si="15"/>
        <v>57.34417205355453</v>
      </c>
      <c r="V22" s="49">
        <v>1180</v>
      </c>
      <c r="W22" s="49">
        <v>124.962</v>
      </c>
      <c r="X22" s="49">
        <v>230.494</v>
      </c>
      <c r="Y22" s="50">
        <f t="shared" si="16"/>
        <v>184.45127318704886</v>
      </c>
      <c r="Z22" s="49">
        <v>10625.3</v>
      </c>
      <c r="AA22" s="49">
        <v>602.4545099999999</v>
      </c>
      <c r="AB22" s="49">
        <v>601.809</v>
      </c>
      <c r="AC22" s="49">
        <f t="shared" si="17"/>
        <v>99.89285332099183</v>
      </c>
      <c r="AD22" s="49">
        <v>8111</v>
      </c>
      <c r="AE22" s="49">
        <v>858.9549</v>
      </c>
      <c r="AF22" s="49">
        <v>333.725</v>
      </c>
      <c r="AG22" s="49">
        <f t="shared" si="18"/>
        <v>38.852447317082664</v>
      </c>
      <c r="AH22" s="49">
        <v>1451</v>
      </c>
      <c r="AI22" s="49">
        <v>26.5533</v>
      </c>
      <c r="AJ22" s="49">
        <v>829.1</v>
      </c>
      <c r="AK22" s="49">
        <f t="shared" si="19"/>
        <v>3122.399099170348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53">
        <v>0</v>
      </c>
      <c r="AT22" s="53">
        <v>0</v>
      </c>
      <c r="AU22" s="53">
        <v>0</v>
      </c>
      <c r="AV22" s="49">
        <v>34629.7</v>
      </c>
      <c r="AW22" s="53">
        <v>2885.808333333333</v>
      </c>
      <c r="AX22" s="49">
        <v>2885.8</v>
      </c>
      <c r="AY22" s="52">
        <v>34629.7</v>
      </c>
      <c r="AZ22" s="53">
        <f t="shared" si="20"/>
        <v>2885.808333333333</v>
      </c>
      <c r="BA22" s="52"/>
      <c r="BB22" s="49">
        <v>0</v>
      </c>
      <c r="BC22" s="53">
        <v>0</v>
      </c>
      <c r="BD22" s="53"/>
      <c r="BE22" s="53"/>
      <c r="BF22" s="53"/>
      <c r="BG22" s="53"/>
      <c r="BH22" s="52"/>
      <c r="BI22" s="51"/>
      <c r="BJ22" s="51"/>
      <c r="BK22" s="55"/>
      <c r="BL22" s="55"/>
      <c r="BM22" s="55"/>
      <c r="BN22" s="50">
        <f t="shared" si="21"/>
        <v>1055</v>
      </c>
      <c r="BO22" s="50">
        <f t="shared" si="22"/>
        <v>42.51650000000001</v>
      </c>
      <c r="BP22" s="50">
        <f t="shared" si="23"/>
        <v>0</v>
      </c>
      <c r="BQ22" s="50">
        <f t="shared" si="24"/>
        <v>0</v>
      </c>
      <c r="BR22" s="49">
        <v>1055</v>
      </c>
      <c r="BS22" s="49">
        <v>42.51650000000001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3600</v>
      </c>
      <c r="CN22" s="49">
        <v>150.84</v>
      </c>
      <c r="CO22" s="49">
        <v>4.7</v>
      </c>
      <c r="CP22" s="49">
        <v>3600</v>
      </c>
      <c r="CQ22" s="49">
        <v>150.84</v>
      </c>
      <c r="CR22" s="49">
        <v>4.7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0</v>
      </c>
      <c r="DA22" s="49">
        <v>0</v>
      </c>
      <c r="DB22" s="49">
        <v>0</v>
      </c>
      <c r="DC22" s="49">
        <v>0</v>
      </c>
      <c r="DD22" s="49">
        <v>0</v>
      </c>
      <c r="DE22" s="49">
        <v>0</v>
      </c>
      <c r="DF22" s="50">
        <f t="shared" si="9"/>
        <v>60652</v>
      </c>
      <c r="DG22" s="50">
        <f t="shared" si="10"/>
        <v>4692.089543333333</v>
      </c>
      <c r="DH22" s="50">
        <f t="shared" si="11"/>
        <v>4885.628</v>
      </c>
      <c r="DI22" s="55">
        <v>0</v>
      </c>
      <c r="DJ22" s="55">
        <v>0</v>
      </c>
      <c r="DK22" s="55">
        <v>0</v>
      </c>
      <c r="DL22" s="49">
        <v>0</v>
      </c>
      <c r="DM22" s="53"/>
      <c r="DN22" s="53"/>
      <c r="DO22" s="52"/>
      <c r="DP22" s="52"/>
      <c r="DQ22" s="52"/>
      <c r="DR22" s="53"/>
      <c r="DS22" s="53"/>
      <c r="DT22" s="53"/>
      <c r="DU22" s="53"/>
      <c r="DV22" s="53"/>
      <c r="DW22" s="53"/>
      <c r="DX22" s="49">
        <v>0</v>
      </c>
      <c r="DY22" s="49">
        <v>0</v>
      </c>
      <c r="DZ22" s="49">
        <v>0</v>
      </c>
      <c r="EA22" s="52">
        <v>0</v>
      </c>
      <c r="EB22" s="50">
        <f t="shared" si="28"/>
        <v>0</v>
      </c>
      <c r="EC22" s="50">
        <f t="shared" si="26"/>
        <v>0</v>
      </c>
      <c r="ED22" s="50">
        <f t="shared" si="12"/>
        <v>0</v>
      </c>
    </row>
    <row r="23" spans="2:134" s="24" customFormat="1" ht="18.75" customHeight="1">
      <c r="B23" s="60">
        <v>15</v>
      </c>
      <c r="C23" s="58" t="s">
        <v>48</v>
      </c>
      <c r="D23" s="49">
        <v>81400.586</v>
      </c>
      <c r="E23" s="49"/>
      <c r="F23" s="50">
        <f t="shared" si="27"/>
        <v>218378.1</v>
      </c>
      <c r="G23" s="50">
        <f t="shared" si="0"/>
        <v>16977.893500000002</v>
      </c>
      <c r="H23" s="50">
        <f t="shared" si="0"/>
        <v>15085.296</v>
      </c>
      <c r="I23" s="50">
        <f t="shared" si="13"/>
        <v>88.85257761806551</v>
      </c>
      <c r="J23" s="50">
        <f t="shared" si="1"/>
        <v>-218378.1</v>
      </c>
      <c r="K23" s="50">
        <f t="shared" si="29"/>
        <v>-15085.296</v>
      </c>
      <c r="L23" s="55"/>
      <c r="M23" s="55"/>
      <c r="N23" s="50">
        <f t="shared" si="3"/>
        <v>78615</v>
      </c>
      <c r="O23" s="50">
        <f t="shared" si="4"/>
        <v>5330.968500000001</v>
      </c>
      <c r="P23" s="50">
        <f t="shared" si="5"/>
        <v>3438.396</v>
      </c>
      <c r="Q23" s="50">
        <f t="shared" si="6"/>
        <v>64.49852404867896</v>
      </c>
      <c r="R23" s="52">
        <f t="shared" si="7"/>
        <v>28000</v>
      </c>
      <c r="S23" s="50">
        <f t="shared" si="8"/>
        <v>2965.2</v>
      </c>
      <c r="T23" s="50">
        <f t="shared" si="14"/>
        <v>2510.9449999999997</v>
      </c>
      <c r="U23" s="50">
        <f t="shared" si="15"/>
        <v>84.68046000269796</v>
      </c>
      <c r="V23" s="49">
        <v>3000</v>
      </c>
      <c r="W23" s="49">
        <v>317.7</v>
      </c>
      <c r="X23" s="49">
        <v>33.823</v>
      </c>
      <c r="Y23" s="50">
        <f t="shared" si="16"/>
        <v>10.646207113629211</v>
      </c>
      <c r="Z23" s="49">
        <v>21700</v>
      </c>
      <c r="AA23" s="49">
        <v>1230.39</v>
      </c>
      <c r="AB23" s="49">
        <v>397.751</v>
      </c>
      <c r="AC23" s="49">
        <f t="shared" si="17"/>
        <v>32.3272295776136</v>
      </c>
      <c r="AD23" s="49">
        <v>25000</v>
      </c>
      <c r="AE23" s="49">
        <v>2647.5</v>
      </c>
      <c r="AF23" s="49">
        <v>2477.122</v>
      </c>
      <c r="AG23" s="49">
        <f t="shared" si="18"/>
        <v>93.56457034938622</v>
      </c>
      <c r="AH23" s="49">
        <v>2700</v>
      </c>
      <c r="AI23" s="49">
        <v>49.41</v>
      </c>
      <c r="AJ23" s="49">
        <v>235.8</v>
      </c>
      <c r="AK23" s="49">
        <f t="shared" si="19"/>
        <v>477.2313296903461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53">
        <v>0</v>
      </c>
      <c r="AT23" s="53">
        <v>0</v>
      </c>
      <c r="AU23" s="53">
        <v>0</v>
      </c>
      <c r="AV23" s="49">
        <v>139763.1</v>
      </c>
      <c r="AW23" s="53">
        <v>11646.925000000001</v>
      </c>
      <c r="AX23" s="49">
        <v>11646.9</v>
      </c>
      <c r="AY23" s="52">
        <v>139763.1</v>
      </c>
      <c r="AZ23" s="53">
        <f t="shared" si="20"/>
        <v>11646.925000000001</v>
      </c>
      <c r="BA23" s="52"/>
      <c r="BB23" s="49">
        <v>0</v>
      </c>
      <c r="BC23" s="53">
        <v>0</v>
      </c>
      <c r="BD23" s="53"/>
      <c r="BE23" s="53"/>
      <c r="BF23" s="53"/>
      <c r="BG23" s="53"/>
      <c r="BH23" s="52"/>
      <c r="BI23" s="51"/>
      <c r="BJ23" s="51"/>
      <c r="BK23" s="55"/>
      <c r="BL23" s="55"/>
      <c r="BM23" s="55"/>
      <c r="BN23" s="50">
        <f t="shared" si="21"/>
        <v>7775</v>
      </c>
      <c r="BO23" s="50">
        <f t="shared" si="22"/>
        <v>313.3325</v>
      </c>
      <c r="BP23" s="50">
        <f t="shared" si="23"/>
        <v>293.9</v>
      </c>
      <c r="BQ23" s="50">
        <f t="shared" si="24"/>
        <v>93.79812180351543</v>
      </c>
      <c r="BR23" s="49">
        <v>7775</v>
      </c>
      <c r="BS23" s="49">
        <v>313.3325</v>
      </c>
      <c r="BT23" s="49">
        <v>293.9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0</v>
      </c>
      <c r="CD23" s="49">
        <v>0</v>
      </c>
      <c r="CE23" s="49">
        <v>0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18440</v>
      </c>
      <c r="CN23" s="49">
        <v>772.6360000000001</v>
      </c>
      <c r="CO23" s="49">
        <v>0</v>
      </c>
      <c r="CP23" s="49">
        <v>9090</v>
      </c>
      <c r="CQ23" s="49">
        <v>380.87100000000004</v>
      </c>
      <c r="CR23" s="49">
        <v>0</v>
      </c>
      <c r="CS23" s="49">
        <v>0</v>
      </c>
      <c r="CT23" s="49">
        <v>0</v>
      </c>
      <c r="CU23" s="49">
        <v>0</v>
      </c>
      <c r="CV23" s="49">
        <v>0</v>
      </c>
      <c r="CW23" s="49">
        <v>0</v>
      </c>
      <c r="CX23" s="49">
        <v>0</v>
      </c>
      <c r="CY23" s="49">
        <v>0</v>
      </c>
      <c r="CZ23" s="49">
        <v>0</v>
      </c>
      <c r="DA23" s="49">
        <v>0</v>
      </c>
      <c r="DB23" s="49">
        <v>0</v>
      </c>
      <c r="DC23" s="49">
        <v>0</v>
      </c>
      <c r="DD23" s="49">
        <v>0</v>
      </c>
      <c r="DE23" s="49">
        <v>0</v>
      </c>
      <c r="DF23" s="50">
        <f t="shared" si="9"/>
        <v>218378.1</v>
      </c>
      <c r="DG23" s="50">
        <f t="shared" si="10"/>
        <v>16977.893500000002</v>
      </c>
      <c r="DH23" s="50">
        <f t="shared" si="11"/>
        <v>15085.296</v>
      </c>
      <c r="DI23" s="55">
        <v>0</v>
      </c>
      <c r="DJ23" s="55">
        <v>0</v>
      </c>
      <c r="DK23" s="55">
        <v>0</v>
      </c>
      <c r="DL23" s="49">
        <v>0</v>
      </c>
      <c r="DM23" s="53"/>
      <c r="DN23" s="53"/>
      <c r="DO23" s="52"/>
      <c r="DP23" s="52"/>
      <c r="DQ23" s="52"/>
      <c r="DR23" s="53"/>
      <c r="DS23" s="53"/>
      <c r="DT23" s="53"/>
      <c r="DU23" s="53"/>
      <c r="DV23" s="53"/>
      <c r="DW23" s="53"/>
      <c r="DX23" s="49">
        <v>0</v>
      </c>
      <c r="DY23" s="49">
        <v>0</v>
      </c>
      <c r="DZ23" s="49">
        <v>0</v>
      </c>
      <c r="EA23" s="52">
        <v>0</v>
      </c>
      <c r="EB23" s="50">
        <f t="shared" si="28"/>
        <v>0</v>
      </c>
      <c r="EC23" s="50">
        <f t="shared" si="26"/>
        <v>0</v>
      </c>
      <c r="ED23" s="50">
        <f t="shared" si="12"/>
        <v>0</v>
      </c>
    </row>
    <row r="24" spans="2:134" s="24" customFormat="1" ht="18.75" customHeight="1">
      <c r="B24" s="60">
        <v>16</v>
      </c>
      <c r="C24" s="58" t="s">
        <v>61</v>
      </c>
      <c r="D24" s="49">
        <v>877.7234</v>
      </c>
      <c r="E24" s="49"/>
      <c r="F24" s="50">
        <f t="shared" si="27"/>
        <v>21068.7</v>
      </c>
      <c r="G24" s="50">
        <f t="shared" si="0"/>
        <v>1640.5927333333334</v>
      </c>
      <c r="H24" s="50">
        <f t="shared" si="0"/>
        <v>1388.15</v>
      </c>
      <c r="I24" s="50">
        <f t="shared" si="13"/>
        <v>84.6127117227672</v>
      </c>
      <c r="J24" s="50">
        <f t="shared" si="1"/>
        <v>-21068.7</v>
      </c>
      <c r="K24" s="50">
        <f t="shared" si="29"/>
        <v>-1388.15</v>
      </c>
      <c r="L24" s="55"/>
      <c r="M24" s="55"/>
      <c r="N24" s="50">
        <f t="shared" si="3"/>
        <v>6332</v>
      </c>
      <c r="O24" s="50">
        <f t="shared" si="4"/>
        <v>412.5344</v>
      </c>
      <c r="P24" s="50">
        <f t="shared" si="5"/>
        <v>160.15</v>
      </c>
      <c r="Q24" s="50">
        <f t="shared" si="6"/>
        <v>38.821004987705265</v>
      </c>
      <c r="R24" s="52">
        <f t="shared" si="7"/>
        <v>1868</v>
      </c>
      <c r="S24" s="50">
        <f t="shared" si="8"/>
        <v>197.8212</v>
      </c>
      <c r="T24" s="50">
        <f t="shared" si="14"/>
        <v>90.15</v>
      </c>
      <c r="U24" s="50">
        <f t="shared" si="15"/>
        <v>45.571455435514494</v>
      </c>
      <c r="V24" s="49">
        <v>2</v>
      </c>
      <c r="W24" s="49">
        <v>0.2118</v>
      </c>
      <c r="X24" s="49">
        <v>0.15</v>
      </c>
      <c r="Y24" s="50">
        <f t="shared" si="16"/>
        <v>70.8215297450425</v>
      </c>
      <c r="Z24" s="49">
        <v>2080</v>
      </c>
      <c r="AA24" s="49">
        <v>117.936</v>
      </c>
      <c r="AB24" s="49">
        <v>0</v>
      </c>
      <c r="AC24" s="49">
        <f t="shared" si="17"/>
        <v>0</v>
      </c>
      <c r="AD24" s="49">
        <v>1866</v>
      </c>
      <c r="AE24" s="49">
        <v>197.6094</v>
      </c>
      <c r="AF24" s="49">
        <v>90</v>
      </c>
      <c r="AG24" s="49">
        <f t="shared" si="18"/>
        <v>45.54439211899839</v>
      </c>
      <c r="AH24" s="49">
        <v>39</v>
      </c>
      <c r="AI24" s="49">
        <v>0.7137</v>
      </c>
      <c r="AJ24" s="49">
        <v>0</v>
      </c>
      <c r="AK24" s="49">
        <f t="shared" si="19"/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53">
        <v>0</v>
      </c>
      <c r="AT24" s="53">
        <v>0</v>
      </c>
      <c r="AU24" s="53">
        <v>0</v>
      </c>
      <c r="AV24" s="49">
        <v>14736.7</v>
      </c>
      <c r="AW24" s="53">
        <v>1228.0583333333334</v>
      </c>
      <c r="AX24" s="49">
        <v>1228</v>
      </c>
      <c r="AY24" s="52">
        <v>14736.7</v>
      </c>
      <c r="AZ24" s="53">
        <f t="shared" si="20"/>
        <v>1228.0583333333334</v>
      </c>
      <c r="BA24" s="52"/>
      <c r="BB24" s="49">
        <v>0</v>
      </c>
      <c r="BC24" s="53">
        <v>0</v>
      </c>
      <c r="BD24" s="53"/>
      <c r="BE24" s="53"/>
      <c r="BF24" s="53"/>
      <c r="BG24" s="53"/>
      <c r="BH24" s="52"/>
      <c r="BI24" s="51"/>
      <c r="BJ24" s="51"/>
      <c r="BK24" s="55"/>
      <c r="BL24" s="55"/>
      <c r="BM24" s="55"/>
      <c r="BN24" s="50">
        <f t="shared" si="21"/>
        <v>1370</v>
      </c>
      <c r="BO24" s="50">
        <f t="shared" si="22"/>
        <v>55.211</v>
      </c>
      <c r="BP24" s="50">
        <f t="shared" si="23"/>
        <v>60</v>
      </c>
      <c r="BQ24" s="50">
        <f t="shared" si="24"/>
        <v>108.6739961239608</v>
      </c>
      <c r="BR24" s="49">
        <v>650</v>
      </c>
      <c r="BS24" s="49">
        <v>26.195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720</v>
      </c>
      <c r="CB24" s="49">
        <v>29.016000000000002</v>
      </c>
      <c r="CC24" s="49">
        <v>60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40</v>
      </c>
      <c r="CK24" s="49">
        <v>1.6760000000000002</v>
      </c>
      <c r="CL24" s="49">
        <v>0</v>
      </c>
      <c r="CM24" s="49">
        <v>935</v>
      </c>
      <c r="CN24" s="49">
        <v>39.176500000000004</v>
      </c>
      <c r="CO24" s="49">
        <v>10</v>
      </c>
      <c r="CP24" s="49">
        <v>935</v>
      </c>
      <c r="CQ24" s="49">
        <v>39.176500000000004</v>
      </c>
      <c r="CR24" s="49">
        <v>10</v>
      </c>
      <c r="CS24" s="49">
        <v>0</v>
      </c>
      <c r="CT24" s="49">
        <v>0</v>
      </c>
      <c r="CU24" s="49">
        <v>0</v>
      </c>
      <c r="CV24" s="49">
        <v>0</v>
      </c>
      <c r="CW24" s="49">
        <v>0</v>
      </c>
      <c r="CX24" s="49">
        <v>0</v>
      </c>
      <c r="CY24" s="49">
        <v>0</v>
      </c>
      <c r="CZ24" s="49">
        <v>0</v>
      </c>
      <c r="DA24" s="49">
        <v>0</v>
      </c>
      <c r="DB24" s="49">
        <v>0</v>
      </c>
      <c r="DC24" s="49">
        <v>0</v>
      </c>
      <c r="DD24" s="49">
        <v>0</v>
      </c>
      <c r="DE24" s="49">
        <v>0</v>
      </c>
      <c r="DF24" s="50">
        <f t="shared" si="9"/>
        <v>21068.7</v>
      </c>
      <c r="DG24" s="50">
        <f t="shared" si="10"/>
        <v>1640.5927333333334</v>
      </c>
      <c r="DH24" s="50">
        <f t="shared" si="11"/>
        <v>1388.15</v>
      </c>
      <c r="DI24" s="55">
        <v>0</v>
      </c>
      <c r="DJ24" s="55">
        <v>0</v>
      </c>
      <c r="DK24" s="55">
        <v>0</v>
      </c>
      <c r="DL24" s="49">
        <v>0</v>
      </c>
      <c r="DM24" s="53"/>
      <c r="DN24" s="53"/>
      <c r="DO24" s="52"/>
      <c r="DP24" s="52"/>
      <c r="DQ24" s="52"/>
      <c r="DR24" s="53"/>
      <c r="DS24" s="53"/>
      <c r="DT24" s="53"/>
      <c r="DU24" s="53"/>
      <c r="DV24" s="53"/>
      <c r="DW24" s="53"/>
      <c r="DX24" s="49">
        <v>0</v>
      </c>
      <c r="DY24" s="49">
        <v>0</v>
      </c>
      <c r="DZ24" s="49">
        <v>0</v>
      </c>
      <c r="EA24" s="52">
        <v>0</v>
      </c>
      <c r="EB24" s="50">
        <f t="shared" si="28"/>
        <v>0</v>
      </c>
      <c r="EC24" s="50">
        <f t="shared" si="26"/>
        <v>0</v>
      </c>
      <c r="ED24" s="50">
        <f t="shared" si="12"/>
        <v>0</v>
      </c>
    </row>
    <row r="25" spans="2:134" s="24" customFormat="1" ht="18.75" customHeight="1">
      <c r="B25" s="60">
        <v>17</v>
      </c>
      <c r="C25" s="58" t="s">
        <v>62</v>
      </c>
      <c r="D25" s="49">
        <v>5120.7999</v>
      </c>
      <c r="E25" s="49"/>
      <c r="F25" s="50">
        <f t="shared" si="27"/>
        <v>50803.299999999996</v>
      </c>
      <c r="G25" s="50">
        <f t="shared" si="27"/>
        <v>4106.648246666667</v>
      </c>
      <c r="H25" s="50">
        <f aca="true" t="shared" si="30" ref="H25:H56">DH25+ED25-DZ25</f>
        <v>3944.9640000000004</v>
      </c>
      <c r="I25" s="50">
        <f t="shared" si="13"/>
        <v>96.06286594431592</v>
      </c>
      <c r="J25" s="50">
        <f t="shared" si="1"/>
        <v>-50803.299999999996</v>
      </c>
      <c r="K25" s="50">
        <f t="shared" si="29"/>
        <v>-3944.9640000000004</v>
      </c>
      <c r="L25" s="55"/>
      <c r="M25" s="55"/>
      <c r="N25" s="50">
        <f t="shared" si="3"/>
        <v>17574.2</v>
      </c>
      <c r="O25" s="50">
        <f t="shared" si="4"/>
        <v>1337.55658</v>
      </c>
      <c r="P25" s="50">
        <f t="shared" si="5"/>
        <v>1409.164</v>
      </c>
      <c r="Q25" s="50">
        <f t="shared" si="6"/>
        <v>105.3535993221311</v>
      </c>
      <c r="R25" s="52">
        <f t="shared" si="7"/>
        <v>8600</v>
      </c>
      <c r="S25" s="50">
        <f t="shared" si="8"/>
        <v>910.74</v>
      </c>
      <c r="T25" s="50">
        <f t="shared" si="14"/>
        <v>1170.15</v>
      </c>
      <c r="U25" s="50">
        <f t="shared" si="15"/>
        <v>128.4834310560643</v>
      </c>
      <c r="V25" s="49">
        <v>400</v>
      </c>
      <c r="W25" s="49">
        <v>42.36</v>
      </c>
      <c r="X25" s="49">
        <v>2.42</v>
      </c>
      <c r="Y25" s="50">
        <f t="shared" si="16"/>
        <v>5.712936732766761</v>
      </c>
      <c r="Z25" s="49">
        <v>4000</v>
      </c>
      <c r="AA25" s="49">
        <v>226.8</v>
      </c>
      <c r="AB25" s="49">
        <v>79.954</v>
      </c>
      <c r="AC25" s="49">
        <f t="shared" si="17"/>
        <v>35.25308641975308</v>
      </c>
      <c r="AD25" s="49">
        <v>8200</v>
      </c>
      <c r="AE25" s="49">
        <v>868.38</v>
      </c>
      <c r="AF25" s="49">
        <v>1167.73</v>
      </c>
      <c r="AG25" s="49">
        <f t="shared" si="18"/>
        <v>134.47223565720077</v>
      </c>
      <c r="AH25" s="49">
        <v>292</v>
      </c>
      <c r="AI25" s="49">
        <v>5.3436</v>
      </c>
      <c r="AJ25" s="49">
        <v>63</v>
      </c>
      <c r="AK25" s="49">
        <f t="shared" si="19"/>
        <v>1178.9804626094767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53">
        <v>0</v>
      </c>
      <c r="AT25" s="53">
        <v>0</v>
      </c>
      <c r="AU25" s="53">
        <v>0</v>
      </c>
      <c r="AV25" s="49">
        <v>30428.6</v>
      </c>
      <c r="AW25" s="53">
        <v>2535.7166666666667</v>
      </c>
      <c r="AX25" s="49">
        <v>2535.8</v>
      </c>
      <c r="AY25" s="52">
        <v>30428.6</v>
      </c>
      <c r="AZ25" s="53">
        <f t="shared" si="20"/>
        <v>2535.7166666666667</v>
      </c>
      <c r="BA25" s="52"/>
      <c r="BB25" s="49">
        <v>2800.5</v>
      </c>
      <c r="BC25" s="53">
        <v>233.375</v>
      </c>
      <c r="BD25" s="53"/>
      <c r="BE25" s="53">
        <v>2800.5</v>
      </c>
      <c r="BF25" s="53">
        <v>2800.5</v>
      </c>
      <c r="BG25" s="53"/>
      <c r="BH25" s="52"/>
      <c r="BI25" s="51"/>
      <c r="BJ25" s="51"/>
      <c r="BK25" s="55"/>
      <c r="BL25" s="55"/>
      <c r="BM25" s="55"/>
      <c r="BN25" s="50">
        <f t="shared" si="21"/>
        <v>944.5</v>
      </c>
      <c r="BO25" s="50">
        <f t="shared" si="22"/>
        <v>38.06335</v>
      </c>
      <c r="BP25" s="50">
        <f t="shared" si="23"/>
        <v>40</v>
      </c>
      <c r="BQ25" s="50">
        <f t="shared" si="24"/>
        <v>105.08796519486592</v>
      </c>
      <c r="BR25" s="49">
        <v>464.5</v>
      </c>
      <c r="BS25" s="49">
        <v>18.71935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480</v>
      </c>
      <c r="CB25" s="49">
        <v>19.344</v>
      </c>
      <c r="CC25" s="49">
        <v>40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3737.7</v>
      </c>
      <c r="CN25" s="49">
        <v>156.60962999999998</v>
      </c>
      <c r="CO25" s="49">
        <v>56.06</v>
      </c>
      <c r="CP25" s="49">
        <v>2177.7</v>
      </c>
      <c r="CQ25" s="49">
        <v>91.24562999999999</v>
      </c>
      <c r="CR25" s="49">
        <v>56.06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0</v>
      </c>
      <c r="DA25" s="49">
        <v>0</v>
      </c>
      <c r="DB25" s="49">
        <v>0</v>
      </c>
      <c r="DC25" s="49">
        <v>0</v>
      </c>
      <c r="DD25" s="49">
        <v>0</v>
      </c>
      <c r="DE25" s="49">
        <v>0</v>
      </c>
      <c r="DF25" s="50">
        <f t="shared" si="9"/>
        <v>50803.299999999996</v>
      </c>
      <c r="DG25" s="50">
        <f t="shared" si="10"/>
        <v>4106.648246666667</v>
      </c>
      <c r="DH25" s="50">
        <f t="shared" si="11"/>
        <v>3944.9640000000004</v>
      </c>
      <c r="DI25" s="55">
        <v>0</v>
      </c>
      <c r="DJ25" s="55">
        <v>0</v>
      </c>
      <c r="DK25" s="55">
        <v>0</v>
      </c>
      <c r="DL25" s="49">
        <v>0</v>
      </c>
      <c r="DM25" s="53"/>
      <c r="DN25" s="53"/>
      <c r="DO25" s="52"/>
      <c r="DP25" s="52"/>
      <c r="DQ25" s="52"/>
      <c r="DR25" s="53"/>
      <c r="DS25" s="53"/>
      <c r="DT25" s="53"/>
      <c r="DU25" s="53"/>
      <c r="DV25" s="53"/>
      <c r="DW25" s="53"/>
      <c r="DX25" s="49">
        <v>0</v>
      </c>
      <c r="DY25" s="49">
        <v>0</v>
      </c>
      <c r="DZ25" s="49">
        <v>0</v>
      </c>
      <c r="EA25" s="52">
        <v>0</v>
      </c>
      <c r="EB25" s="50">
        <f t="shared" si="28"/>
        <v>0</v>
      </c>
      <c r="EC25" s="50">
        <f t="shared" si="26"/>
        <v>0</v>
      </c>
      <c r="ED25" s="50">
        <f t="shared" si="12"/>
        <v>0</v>
      </c>
    </row>
    <row r="26" spans="2:134" s="24" customFormat="1" ht="18.75" customHeight="1">
      <c r="B26" s="60">
        <v>18</v>
      </c>
      <c r="C26" s="58" t="s">
        <v>63</v>
      </c>
      <c r="D26" s="49">
        <v>5980.1444</v>
      </c>
      <c r="E26" s="49"/>
      <c r="F26" s="50">
        <f t="shared" si="27"/>
        <v>69160.70000000001</v>
      </c>
      <c r="G26" s="50">
        <f t="shared" si="27"/>
        <v>5951.494069999999</v>
      </c>
      <c r="H26" s="50">
        <f t="shared" si="30"/>
        <v>4943.091600000001</v>
      </c>
      <c r="I26" s="50">
        <f t="shared" si="13"/>
        <v>83.0563139584881</v>
      </c>
      <c r="J26" s="50">
        <f t="shared" si="1"/>
        <v>-69160.70000000001</v>
      </c>
      <c r="K26" s="50">
        <f t="shared" si="29"/>
        <v>-4943.091600000001</v>
      </c>
      <c r="L26" s="55"/>
      <c r="M26" s="55"/>
      <c r="N26" s="50">
        <f t="shared" si="3"/>
        <v>55130.9</v>
      </c>
      <c r="O26" s="50">
        <f t="shared" si="4"/>
        <v>4782.344069999999</v>
      </c>
      <c r="P26" s="50">
        <f t="shared" si="5"/>
        <v>3773.8916</v>
      </c>
      <c r="Q26" s="50">
        <f t="shared" si="6"/>
        <v>78.91300886680034</v>
      </c>
      <c r="R26" s="52">
        <f t="shared" si="7"/>
        <v>39255</v>
      </c>
      <c r="S26" s="50">
        <f t="shared" si="8"/>
        <v>4157.1045</v>
      </c>
      <c r="T26" s="50">
        <f t="shared" si="14"/>
        <v>2178.0848</v>
      </c>
      <c r="U26" s="50">
        <f t="shared" si="15"/>
        <v>52.394275871583204</v>
      </c>
      <c r="V26" s="49">
        <v>17715</v>
      </c>
      <c r="W26" s="49">
        <v>1876.0185000000001</v>
      </c>
      <c r="X26" s="49">
        <v>955.7098</v>
      </c>
      <c r="Y26" s="50">
        <f t="shared" si="16"/>
        <v>50.94351681499943</v>
      </c>
      <c r="Z26" s="49">
        <v>1890</v>
      </c>
      <c r="AA26" s="49">
        <v>107.163</v>
      </c>
      <c r="AB26" s="49">
        <v>133.2068</v>
      </c>
      <c r="AC26" s="49">
        <f t="shared" si="17"/>
        <v>124.30297770685776</v>
      </c>
      <c r="AD26" s="49">
        <v>21540</v>
      </c>
      <c r="AE26" s="49">
        <v>2281.0860000000002</v>
      </c>
      <c r="AF26" s="49">
        <v>1222.375</v>
      </c>
      <c r="AG26" s="49">
        <f t="shared" si="18"/>
        <v>53.58741406505497</v>
      </c>
      <c r="AH26" s="49">
        <v>2734</v>
      </c>
      <c r="AI26" s="49">
        <v>50.0322</v>
      </c>
      <c r="AJ26" s="49">
        <v>832.5</v>
      </c>
      <c r="AK26" s="49">
        <f t="shared" si="19"/>
        <v>1663.9284300910213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53">
        <v>0</v>
      </c>
      <c r="AT26" s="53">
        <v>0</v>
      </c>
      <c r="AU26" s="53">
        <v>0</v>
      </c>
      <c r="AV26" s="49">
        <v>14029.8</v>
      </c>
      <c r="AW26" s="53">
        <v>1169.15</v>
      </c>
      <c r="AX26" s="49">
        <v>1169.2</v>
      </c>
      <c r="AY26" s="52">
        <v>14029.8</v>
      </c>
      <c r="AZ26" s="53">
        <f t="shared" si="20"/>
        <v>1169.1499999999999</v>
      </c>
      <c r="BA26" s="52"/>
      <c r="BB26" s="49">
        <v>0</v>
      </c>
      <c r="BC26" s="53">
        <v>0</v>
      </c>
      <c r="BD26" s="53"/>
      <c r="BE26" s="53"/>
      <c r="BF26" s="53"/>
      <c r="BG26" s="53"/>
      <c r="BH26" s="52"/>
      <c r="BI26" s="51"/>
      <c r="BJ26" s="51"/>
      <c r="BK26" s="55"/>
      <c r="BL26" s="55"/>
      <c r="BM26" s="55"/>
      <c r="BN26" s="50">
        <f t="shared" si="21"/>
        <v>2131.3999999999996</v>
      </c>
      <c r="BO26" s="50">
        <f t="shared" si="22"/>
        <v>85.89542</v>
      </c>
      <c r="BP26" s="50">
        <f t="shared" si="23"/>
        <v>50.8</v>
      </c>
      <c r="BQ26" s="50">
        <f t="shared" si="24"/>
        <v>59.14168648340039</v>
      </c>
      <c r="BR26" s="49">
        <v>1085.8</v>
      </c>
      <c r="BS26" s="49">
        <v>43.75774</v>
      </c>
      <c r="BT26" s="49">
        <v>42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1045.6</v>
      </c>
      <c r="CB26" s="49">
        <v>42.13768</v>
      </c>
      <c r="CC26" s="49">
        <v>8.8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9120.5</v>
      </c>
      <c r="CN26" s="49">
        <v>382.14895</v>
      </c>
      <c r="CO26" s="49">
        <v>579.3</v>
      </c>
      <c r="CP26" s="49">
        <v>2040</v>
      </c>
      <c r="CQ26" s="49">
        <v>85.476</v>
      </c>
      <c r="CR26" s="49">
        <v>12</v>
      </c>
      <c r="CS26" s="49">
        <v>0</v>
      </c>
      <c r="CT26" s="49">
        <v>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0</v>
      </c>
      <c r="DB26" s="49">
        <v>0</v>
      </c>
      <c r="DC26" s="49">
        <v>0</v>
      </c>
      <c r="DD26" s="49">
        <v>0</v>
      </c>
      <c r="DE26" s="49">
        <v>0</v>
      </c>
      <c r="DF26" s="50">
        <f t="shared" si="9"/>
        <v>69160.70000000001</v>
      </c>
      <c r="DG26" s="50">
        <f t="shared" si="10"/>
        <v>5951.494069999999</v>
      </c>
      <c r="DH26" s="50">
        <f t="shared" si="11"/>
        <v>4943.091600000001</v>
      </c>
      <c r="DI26" s="55">
        <v>0</v>
      </c>
      <c r="DJ26" s="55">
        <v>0</v>
      </c>
      <c r="DK26" s="55">
        <v>0</v>
      </c>
      <c r="DL26" s="49">
        <v>0</v>
      </c>
      <c r="DM26" s="53"/>
      <c r="DN26" s="53"/>
      <c r="DO26" s="52"/>
      <c r="DP26" s="52"/>
      <c r="DQ26" s="52"/>
      <c r="DR26" s="53"/>
      <c r="DS26" s="53"/>
      <c r="DT26" s="53"/>
      <c r="DU26" s="53"/>
      <c r="DV26" s="53"/>
      <c r="DW26" s="53"/>
      <c r="DX26" s="49">
        <v>0</v>
      </c>
      <c r="DY26" s="49">
        <v>0</v>
      </c>
      <c r="DZ26" s="49">
        <v>0</v>
      </c>
      <c r="EA26" s="52">
        <v>0</v>
      </c>
      <c r="EB26" s="50">
        <f aca="true" t="shared" si="31" ref="EB26:EB87">DI26+DL26+DO26+DR26+DU26+DX26</f>
        <v>0</v>
      </c>
      <c r="EC26" s="50">
        <f t="shared" si="26"/>
        <v>0</v>
      </c>
      <c r="ED26" s="50">
        <f t="shared" si="12"/>
        <v>0</v>
      </c>
    </row>
    <row r="27" spans="2:134" s="24" customFormat="1" ht="18.75" customHeight="1">
      <c r="B27" s="60">
        <v>19</v>
      </c>
      <c r="C27" s="58" t="s">
        <v>64</v>
      </c>
      <c r="D27" s="49">
        <v>550.0775</v>
      </c>
      <c r="E27" s="49"/>
      <c r="F27" s="50">
        <f t="shared" si="27"/>
        <v>76636.3</v>
      </c>
      <c r="G27" s="50">
        <f t="shared" si="27"/>
        <v>5799.371666666668</v>
      </c>
      <c r="H27" s="50">
        <f t="shared" si="30"/>
        <v>6774.570299999999</v>
      </c>
      <c r="I27" s="50">
        <f t="shared" si="13"/>
        <v>116.81559122927969</v>
      </c>
      <c r="J27" s="50">
        <f t="shared" si="1"/>
        <v>-76636.3</v>
      </c>
      <c r="K27" s="50">
        <f t="shared" si="29"/>
        <v>-6774.570299999999</v>
      </c>
      <c r="L27" s="55"/>
      <c r="M27" s="55"/>
      <c r="N27" s="50">
        <f t="shared" si="3"/>
        <v>29600</v>
      </c>
      <c r="O27" s="50">
        <f t="shared" si="4"/>
        <v>1879.68</v>
      </c>
      <c r="P27" s="50">
        <f t="shared" si="5"/>
        <v>2854.8702999999996</v>
      </c>
      <c r="Q27" s="50">
        <f t="shared" si="6"/>
        <v>151.8806552179094</v>
      </c>
      <c r="R27" s="52">
        <f t="shared" si="7"/>
        <v>9800</v>
      </c>
      <c r="S27" s="50">
        <f t="shared" si="8"/>
        <v>1037.82</v>
      </c>
      <c r="T27" s="50">
        <f t="shared" si="14"/>
        <v>2072.956</v>
      </c>
      <c r="U27" s="50">
        <f t="shared" si="15"/>
        <v>199.74138097165215</v>
      </c>
      <c r="V27" s="49">
        <v>3000</v>
      </c>
      <c r="W27" s="49">
        <v>317.7</v>
      </c>
      <c r="X27" s="49">
        <v>1810.292</v>
      </c>
      <c r="Y27" s="50">
        <f t="shared" si="16"/>
        <v>569.8117721120555</v>
      </c>
      <c r="Z27" s="49">
        <v>3550</v>
      </c>
      <c r="AA27" s="49">
        <v>201.285</v>
      </c>
      <c r="AB27" s="49">
        <v>52.9583</v>
      </c>
      <c r="AC27" s="49">
        <f t="shared" si="17"/>
        <v>26.310107558933847</v>
      </c>
      <c r="AD27" s="49">
        <v>6800</v>
      </c>
      <c r="AE27" s="49">
        <v>720.12</v>
      </c>
      <c r="AF27" s="49">
        <v>262.664</v>
      </c>
      <c r="AG27" s="49">
        <f t="shared" si="18"/>
        <v>36.47503193912126</v>
      </c>
      <c r="AH27" s="49">
        <v>1450</v>
      </c>
      <c r="AI27" s="49">
        <v>26.535</v>
      </c>
      <c r="AJ27" s="49">
        <v>325.1</v>
      </c>
      <c r="AK27" s="49">
        <f t="shared" si="19"/>
        <v>1225.1742980968534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53">
        <v>0</v>
      </c>
      <c r="AT27" s="53">
        <v>0</v>
      </c>
      <c r="AU27" s="53">
        <v>0</v>
      </c>
      <c r="AV27" s="49">
        <v>47036.3</v>
      </c>
      <c r="AW27" s="53">
        <v>3919.691666666667</v>
      </c>
      <c r="AX27" s="49">
        <v>3919.7</v>
      </c>
      <c r="AY27" s="52">
        <v>47036.3</v>
      </c>
      <c r="AZ27" s="53">
        <f t="shared" si="20"/>
        <v>3919.691666666667</v>
      </c>
      <c r="BA27" s="52"/>
      <c r="BB27" s="49">
        <v>0</v>
      </c>
      <c r="BC27" s="53">
        <v>0</v>
      </c>
      <c r="BD27" s="53"/>
      <c r="BE27" s="53"/>
      <c r="BF27" s="53"/>
      <c r="BG27" s="53"/>
      <c r="BH27" s="52"/>
      <c r="BI27" s="51"/>
      <c r="BJ27" s="51"/>
      <c r="BK27" s="55"/>
      <c r="BL27" s="55"/>
      <c r="BM27" s="55"/>
      <c r="BN27" s="50">
        <f t="shared" si="21"/>
        <v>3800</v>
      </c>
      <c r="BO27" s="50">
        <f t="shared" si="22"/>
        <v>153.14</v>
      </c>
      <c r="BP27" s="50">
        <f t="shared" si="23"/>
        <v>271.556</v>
      </c>
      <c r="BQ27" s="50">
        <f t="shared" si="24"/>
        <v>177.32532323364242</v>
      </c>
      <c r="BR27" s="49">
        <v>3800</v>
      </c>
      <c r="BS27" s="49">
        <v>153.14</v>
      </c>
      <c r="BT27" s="49">
        <v>271.556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49">
        <v>0</v>
      </c>
      <c r="CH27" s="49">
        <v>0</v>
      </c>
      <c r="CI27" s="49">
        <v>0</v>
      </c>
      <c r="CJ27" s="49">
        <v>4000</v>
      </c>
      <c r="CK27" s="49">
        <v>167.6</v>
      </c>
      <c r="CL27" s="49">
        <v>100.1</v>
      </c>
      <c r="CM27" s="49">
        <v>7000</v>
      </c>
      <c r="CN27" s="49">
        <v>293.3</v>
      </c>
      <c r="CO27" s="49">
        <v>32.2</v>
      </c>
      <c r="CP27" s="49">
        <v>3000</v>
      </c>
      <c r="CQ27" s="49">
        <v>125.7</v>
      </c>
      <c r="CR27" s="49">
        <v>32.2</v>
      </c>
      <c r="CS27" s="49">
        <v>0</v>
      </c>
      <c r="CT27" s="49">
        <v>0</v>
      </c>
      <c r="CU27" s="49">
        <v>0</v>
      </c>
      <c r="CV27" s="49">
        <v>0</v>
      </c>
      <c r="CW27" s="49">
        <v>0</v>
      </c>
      <c r="CX27" s="49">
        <v>0</v>
      </c>
      <c r="CY27" s="49">
        <v>0</v>
      </c>
      <c r="CZ27" s="49">
        <v>0</v>
      </c>
      <c r="DA27" s="49">
        <v>0</v>
      </c>
      <c r="DB27" s="49">
        <v>0</v>
      </c>
      <c r="DC27" s="49">
        <v>0</v>
      </c>
      <c r="DD27" s="49">
        <v>0</v>
      </c>
      <c r="DE27" s="49">
        <v>0</v>
      </c>
      <c r="DF27" s="50">
        <f t="shared" si="9"/>
        <v>76636.3</v>
      </c>
      <c r="DG27" s="50">
        <f t="shared" si="10"/>
        <v>5799.371666666668</v>
      </c>
      <c r="DH27" s="50">
        <f t="shared" si="11"/>
        <v>6774.570299999999</v>
      </c>
      <c r="DI27" s="55">
        <v>0</v>
      </c>
      <c r="DJ27" s="55">
        <v>0</v>
      </c>
      <c r="DK27" s="55">
        <v>0</v>
      </c>
      <c r="DL27" s="49">
        <v>0</v>
      </c>
      <c r="DM27" s="53"/>
      <c r="DN27" s="53"/>
      <c r="DO27" s="52"/>
      <c r="DP27" s="52"/>
      <c r="DQ27" s="52"/>
      <c r="DR27" s="53"/>
      <c r="DS27" s="53"/>
      <c r="DT27" s="53"/>
      <c r="DU27" s="53"/>
      <c r="DV27" s="53"/>
      <c r="DW27" s="53"/>
      <c r="DX27" s="49">
        <v>14759.9225</v>
      </c>
      <c r="DY27" s="49">
        <v>1229.9935416666667</v>
      </c>
      <c r="DZ27" s="49">
        <v>0</v>
      </c>
      <c r="EA27" s="52">
        <v>0</v>
      </c>
      <c r="EB27" s="50">
        <f t="shared" si="31"/>
        <v>14759.9225</v>
      </c>
      <c r="EC27" s="50">
        <f t="shared" si="26"/>
        <v>1229.9935416666667</v>
      </c>
      <c r="ED27" s="50">
        <f t="shared" si="12"/>
        <v>0</v>
      </c>
    </row>
    <row r="28" spans="2:134" s="24" customFormat="1" ht="18.75" customHeight="1">
      <c r="B28" s="60">
        <v>20</v>
      </c>
      <c r="C28" s="58" t="s">
        <v>65</v>
      </c>
      <c r="D28" s="49">
        <v>5749.1415</v>
      </c>
      <c r="E28" s="49"/>
      <c r="F28" s="50">
        <f t="shared" si="27"/>
        <v>29893.9</v>
      </c>
      <c r="G28" s="50">
        <f t="shared" si="27"/>
        <v>2399.235893333333</v>
      </c>
      <c r="H28" s="50">
        <f t="shared" si="30"/>
        <v>2202.5</v>
      </c>
      <c r="I28" s="50">
        <f t="shared" si="13"/>
        <v>91.80006043257374</v>
      </c>
      <c r="J28" s="50">
        <f t="shared" si="1"/>
        <v>-29893.9</v>
      </c>
      <c r="K28" s="50">
        <f t="shared" si="29"/>
        <v>-2202.5</v>
      </c>
      <c r="L28" s="55"/>
      <c r="M28" s="55"/>
      <c r="N28" s="50">
        <f t="shared" si="3"/>
        <v>5528.4</v>
      </c>
      <c r="O28" s="50">
        <f t="shared" si="4"/>
        <v>368.77756000000005</v>
      </c>
      <c r="P28" s="50">
        <f t="shared" si="5"/>
        <v>172</v>
      </c>
      <c r="Q28" s="50">
        <f t="shared" si="6"/>
        <v>46.640581926948045</v>
      </c>
      <c r="R28" s="52">
        <f t="shared" si="7"/>
        <v>1878.4</v>
      </c>
      <c r="S28" s="50">
        <f t="shared" si="8"/>
        <v>198.92255999999998</v>
      </c>
      <c r="T28" s="50">
        <f t="shared" si="14"/>
        <v>142</v>
      </c>
      <c r="U28" s="50">
        <f t="shared" si="15"/>
        <v>71.38456291734835</v>
      </c>
      <c r="V28" s="49">
        <v>17.7</v>
      </c>
      <c r="W28" s="49">
        <v>1.8744299999999998</v>
      </c>
      <c r="X28" s="49">
        <v>0</v>
      </c>
      <c r="Y28" s="50">
        <f t="shared" si="16"/>
        <v>0</v>
      </c>
      <c r="Z28" s="49">
        <v>1500</v>
      </c>
      <c r="AA28" s="49">
        <v>85.05</v>
      </c>
      <c r="AB28" s="49">
        <v>0</v>
      </c>
      <c r="AC28" s="49">
        <f t="shared" si="17"/>
        <v>0</v>
      </c>
      <c r="AD28" s="49">
        <v>1860.7</v>
      </c>
      <c r="AE28" s="49">
        <v>197.04813</v>
      </c>
      <c r="AF28" s="49">
        <v>142</v>
      </c>
      <c r="AG28" s="49">
        <f t="shared" si="18"/>
        <v>72.06361207284738</v>
      </c>
      <c r="AH28" s="49">
        <v>200</v>
      </c>
      <c r="AI28" s="49">
        <v>3.66</v>
      </c>
      <c r="AJ28" s="49">
        <v>30</v>
      </c>
      <c r="AK28" s="49">
        <f t="shared" si="19"/>
        <v>819.6721311475409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53">
        <v>0</v>
      </c>
      <c r="AT28" s="53">
        <v>0</v>
      </c>
      <c r="AU28" s="53">
        <v>0</v>
      </c>
      <c r="AV28" s="49">
        <v>24365.5</v>
      </c>
      <c r="AW28" s="53">
        <v>2030.4583333333333</v>
      </c>
      <c r="AX28" s="49">
        <v>2030.5</v>
      </c>
      <c r="AY28" s="52">
        <v>24365.5</v>
      </c>
      <c r="AZ28" s="53">
        <f t="shared" si="20"/>
        <v>2030.4583333333333</v>
      </c>
      <c r="BA28" s="52"/>
      <c r="BB28" s="49">
        <v>0</v>
      </c>
      <c r="BC28" s="53">
        <v>0</v>
      </c>
      <c r="BD28" s="53"/>
      <c r="BE28" s="53"/>
      <c r="BF28" s="53"/>
      <c r="BG28" s="53"/>
      <c r="BH28" s="52"/>
      <c r="BI28" s="51"/>
      <c r="BJ28" s="51"/>
      <c r="BK28" s="55"/>
      <c r="BL28" s="55"/>
      <c r="BM28" s="55"/>
      <c r="BN28" s="50">
        <f t="shared" si="21"/>
        <v>350</v>
      </c>
      <c r="BO28" s="50">
        <f t="shared" si="22"/>
        <v>14.105</v>
      </c>
      <c r="BP28" s="50">
        <f t="shared" si="23"/>
        <v>0</v>
      </c>
      <c r="BQ28" s="50">
        <f t="shared" si="24"/>
        <v>0</v>
      </c>
      <c r="BR28" s="49">
        <v>350</v>
      </c>
      <c r="BS28" s="49">
        <v>14.105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1600</v>
      </c>
      <c r="CN28" s="49">
        <v>67.04</v>
      </c>
      <c r="CO28" s="49">
        <v>0</v>
      </c>
      <c r="CP28" s="49">
        <v>1600</v>
      </c>
      <c r="CQ28" s="49">
        <v>67.04</v>
      </c>
      <c r="CR28" s="49">
        <v>0</v>
      </c>
      <c r="CS28" s="49">
        <v>0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0</v>
      </c>
      <c r="DA28" s="49">
        <v>0</v>
      </c>
      <c r="DB28" s="49">
        <v>0</v>
      </c>
      <c r="DC28" s="49">
        <v>0</v>
      </c>
      <c r="DD28" s="49">
        <v>0</v>
      </c>
      <c r="DE28" s="49">
        <v>0</v>
      </c>
      <c r="DF28" s="50">
        <f t="shared" si="9"/>
        <v>29893.9</v>
      </c>
      <c r="DG28" s="50">
        <f t="shared" si="10"/>
        <v>2399.235893333333</v>
      </c>
      <c r="DH28" s="50">
        <f t="shared" si="11"/>
        <v>2202.5</v>
      </c>
      <c r="DI28" s="55">
        <v>0</v>
      </c>
      <c r="DJ28" s="55">
        <v>0</v>
      </c>
      <c r="DK28" s="55">
        <v>0</v>
      </c>
      <c r="DL28" s="49">
        <v>0</v>
      </c>
      <c r="DM28" s="53"/>
      <c r="DN28" s="53"/>
      <c r="DO28" s="52"/>
      <c r="DP28" s="52"/>
      <c r="DQ28" s="52"/>
      <c r="DR28" s="53"/>
      <c r="DS28" s="53"/>
      <c r="DT28" s="53"/>
      <c r="DU28" s="53"/>
      <c r="DV28" s="53"/>
      <c r="DW28" s="53"/>
      <c r="DX28" s="49">
        <v>0</v>
      </c>
      <c r="DY28" s="49">
        <v>0</v>
      </c>
      <c r="DZ28" s="49">
        <v>0</v>
      </c>
      <c r="EA28" s="52"/>
      <c r="EB28" s="50">
        <f t="shared" si="31"/>
        <v>0</v>
      </c>
      <c r="EC28" s="50">
        <f t="shared" si="26"/>
        <v>0</v>
      </c>
      <c r="ED28" s="50">
        <f t="shared" si="12"/>
        <v>0</v>
      </c>
    </row>
    <row r="29" spans="2:134" s="24" customFormat="1" ht="20.25" customHeight="1">
      <c r="B29" s="60">
        <v>21</v>
      </c>
      <c r="C29" s="58" t="s">
        <v>66</v>
      </c>
      <c r="D29" s="49">
        <v>16268.354</v>
      </c>
      <c r="E29" s="49"/>
      <c r="F29" s="50">
        <f t="shared" si="27"/>
        <v>64858.240000000005</v>
      </c>
      <c r="G29" s="50">
        <f t="shared" si="27"/>
        <v>4982.081593333334</v>
      </c>
      <c r="H29" s="50">
        <f t="shared" si="30"/>
        <v>4407.392</v>
      </c>
      <c r="I29" s="50">
        <f t="shared" si="13"/>
        <v>88.46486990292686</v>
      </c>
      <c r="J29" s="50">
        <f t="shared" si="1"/>
        <v>-64858.240000000005</v>
      </c>
      <c r="K29" s="50">
        <f t="shared" si="29"/>
        <v>-4407.392</v>
      </c>
      <c r="L29" s="55"/>
      <c r="M29" s="55"/>
      <c r="N29" s="50">
        <f t="shared" si="3"/>
        <v>26334.84</v>
      </c>
      <c r="O29" s="50">
        <f t="shared" si="4"/>
        <v>1771.79826</v>
      </c>
      <c r="P29" s="50">
        <f t="shared" si="5"/>
        <v>1508.292</v>
      </c>
      <c r="Q29" s="50">
        <f t="shared" si="6"/>
        <v>85.12775037943653</v>
      </c>
      <c r="R29" s="52">
        <f t="shared" si="7"/>
        <v>8855.43</v>
      </c>
      <c r="S29" s="50">
        <f t="shared" si="8"/>
        <v>937.790037</v>
      </c>
      <c r="T29" s="50">
        <f t="shared" si="14"/>
        <v>1429.143</v>
      </c>
      <c r="U29" s="50">
        <f t="shared" si="15"/>
        <v>152.39477320230904</v>
      </c>
      <c r="V29" s="49">
        <v>355.43</v>
      </c>
      <c r="W29" s="49">
        <v>37.640037</v>
      </c>
      <c r="X29" s="49">
        <v>279.143</v>
      </c>
      <c r="Y29" s="50">
        <f t="shared" si="16"/>
        <v>741.6119171189974</v>
      </c>
      <c r="Z29" s="49">
        <v>7500</v>
      </c>
      <c r="AA29" s="49">
        <v>425.25</v>
      </c>
      <c r="AB29" s="49">
        <v>0.149</v>
      </c>
      <c r="AC29" s="49">
        <f t="shared" si="17"/>
        <v>0.035038212815990594</v>
      </c>
      <c r="AD29" s="49">
        <v>8500</v>
      </c>
      <c r="AE29" s="49">
        <v>900.15</v>
      </c>
      <c r="AF29" s="49">
        <v>1150</v>
      </c>
      <c r="AG29" s="49">
        <f t="shared" si="18"/>
        <v>127.75648503027273</v>
      </c>
      <c r="AH29" s="49">
        <v>318</v>
      </c>
      <c r="AI29" s="49">
        <v>5.819400000000001</v>
      </c>
      <c r="AJ29" s="49">
        <v>0</v>
      </c>
      <c r="AK29" s="49">
        <f t="shared" si="19"/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53">
        <v>0</v>
      </c>
      <c r="AT29" s="53">
        <v>0</v>
      </c>
      <c r="AU29" s="53">
        <v>0</v>
      </c>
      <c r="AV29" s="49">
        <v>34789.4</v>
      </c>
      <c r="AW29" s="53">
        <v>2899.116666666667</v>
      </c>
      <c r="AX29" s="49">
        <v>2899.1</v>
      </c>
      <c r="AY29" s="52">
        <v>34789.4</v>
      </c>
      <c r="AZ29" s="53">
        <f t="shared" si="20"/>
        <v>2899.116666666667</v>
      </c>
      <c r="BA29" s="52"/>
      <c r="BB29" s="49">
        <v>3734</v>
      </c>
      <c r="BC29" s="53">
        <v>311.1666666666667</v>
      </c>
      <c r="BD29" s="53"/>
      <c r="BE29" s="53">
        <v>3734</v>
      </c>
      <c r="BF29" s="53">
        <v>3734</v>
      </c>
      <c r="BG29" s="53"/>
      <c r="BH29" s="52"/>
      <c r="BI29" s="51"/>
      <c r="BJ29" s="51"/>
      <c r="BK29" s="55"/>
      <c r="BL29" s="55"/>
      <c r="BM29" s="55"/>
      <c r="BN29" s="50">
        <f t="shared" si="21"/>
        <v>1171.41</v>
      </c>
      <c r="BO29" s="50">
        <f t="shared" si="22"/>
        <v>47.207823000000005</v>
      </c>
      <c r="BP29" s="50">
        <f t="shared" si="23"/>
        <v>0</v>
      </c>
      <c r="BQ29" s="50">
        <f t="shared" si="24"/>
        <v>0</v>
      </c>
      <c r="BR29" s="49">
        <v>1161.41</v>
      </c>
      <c r="BS29" s="49">
        <v>46.804823000000006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10</v>
      </c>
      <c r="CB29" s="49">
        <v>0.403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6940</v>
      </c>
      <c r="CK29" s="49">
        <v>290.78600000000006</v>
      </c>
      <c r="CL29" s="49">
        <v>0</v>
      </c>
      <c r="CM29" s="49">
        <v>1550</v>
      </c>
      <c r="CN29" s="49">
        <v>64.945</v>
      </c>
      <c r="CO29" s="49">
        <v>79</v>
      </c>
      <c r="CP29" s="49">
        <v>1550</v>
      </c>
      <c r="CQ29" s="49">
        <v>64.945</v>
      </c>
      <c r="CR29" s="49">
        <v>79</v>
      </c>
      <c r="CS29" s="49">
        <v>0</v>
      </c>
      <c r="CT29" s="49">
        <v>0</v>
      </c>
      <c r="CU29" s="49">
        <v>0</v>
      </c>
      <c r="CV29" s="49">
        <v>0</v>
      </c>
      <c r="CW29" s="49">
        <v>0</v>
      </c>
      <c r="CX29" s="49">
        <v>0</v>
      </c>
      <c r="CY29" s="49">
        <v>0</v>
      </c>
      <c r="CZ29" s="49">
        <v>0</v>
      </c>
      <c r="DA29" s="49">
        <v>0</v>
      </c>
      <c r="DB29" s="49">
        <v>0</v>
      </c>
      <c r="DC29" s="49">
        <v>0</v>
      </c>
      <c r="DD29" s="49">
        <v>0</v>
      </c>
      <c r="DE29" s="49">
        <v>0</v>
      </c>
      <c r="DF29" s="50">
        <f t="shared" si="9"/>
        <v>64858.240000000005</v>
      </c>
      <c r="DG29" s="50">
        <f t="shared" si="10"/>
        <v>4982.081593333334</v>
      </c>
      <c r="DH29" s="50">
        <f t="shared" si="11"/>
        <v>4407.392</v>
      </c>
      <c r="DI29" s="55">
        <v>0</v>
      </c>
      <c r="DJ29" s="55">
        <v>0</v>
      </c>
      <c r="DK29" s="55">
        <v>0</v>
      </c>
      <c r="DL29" s="49">
        <v>0</v>
      </c>
      <c r="DM29" s="53"/>
      <c r="DN29" s="53"/>
      <c r="DO29" s="52"/>
      <c r="DP29" s="52"/>
      <c r="DQ29" s="52"/>
      <c r="DR29" s="53"/>
      <c r="DS29" s="53"/>
      <c r="DT29" s="53"/>
      <c r="DU29" s="53"/>
      <c r="DV29" s="53"/>
      <c r="DW29" s="53"/>
      <c r="DX29" s="49">
        <v>0</v>
      </c>
      <c r="DY29" s="49">
        <v>0</v>
      </c>
      <c r="DZ29" s="49">
        <v>0</v>
      </c>
      <c r="EA29" s="52">
        <v>0</v>
      </c>
      <c r="EB29" s="50">
        <f t="shared" si="31"/>
        <v>0</v>
      </c>
      <c r="EC29" s="50">
        <f t="shared" si="26"/>
        <v>0</v>
      </c>
      <c r="ED29" s="50">
        <f t="shared" si="12"/>
        <v>0</v>
      </c>
    </row>
    <row r="30" spans="2:134" s="24" customFormat="1" ht="18.75" customHeight="1">
      <c r="B30" s="60">
        <v>22</v>
      </c>
      <c r="C30" s="58" t="s">
        <v>67</v>
      </c>
      <c r="D30" s="49">
        <v>3817.9599</v>
      </c>
      <c r="E30" s="49"/>
      <c r="F30" s="50">
        <f t="shared" si="27"/>
        <v>44320.1</v>
      </c>
      <c r="G30" s="50">
        <f t="shared" si="27"/>
        <v>3465.6455066666667</v>
      </c>
      <c r="H30" s="50">
        <f t="shared" si="30"/>
        <v>3087.7083000000002</v>
      </c>
      <c r="I30" s="50">
        <f t="shared" si="13"/>
        <v>89.09475288399665</v>
      </c>
      <c r="J30" s="50">
        <f t="shared" si="1"/>
        <v>-44320.1</v>
      </c>
      <c r="K30" s="50">
        <f t="shared" si="29"/>
        <v>-3087.7083000000002</v>
      </c>
      <c r="L30" s="55"/>
      <c r="M30" s="55"/>
      <c r="N30" s="50">
        <f t="shared" si="3"/>
        <v>13137.6</v>
      </c>
      <c r="O30" s="50">
        <f t="shared" si="4"/>
        <v>867.10384</v>
      </c>
      <c r="P30" s="50">
        <f t="shared" si="5"/>
        <v>489.2083</v>
      </c>
      <c r="Q30" s="50">
        <f t="shared" si="6"/>
        <v>56.41865223431602</v>
      </c>
      <c r="R30" s="52">
        <f t="shared" si="7"/>
        <v>3705.6</v>
      </c>
      <c r="S30" s="50">
        <f t="shared" si="8"/>
        <v>392.42303999999996</v>
      </c>
      <c r="T30" s="50">
        <f t="shared" si="14"/>
        <v>211.581</v>
      </c>
      <c r="U30" s="50">
        <f t="shared" si="15"/>
        <v>53.91655902772682</v>
      </c>
      <c r="V30" s="49">
        <v>205.6</v>
      </c>
      <c r="W30" s="49">
        <v>21.77304</v>
      </c>
      <c r="X30" s="49">
        <v>16.863</v>
      </c>
      <c r="Y30" s="50">
        <f t="shared" si="16"/>
        <v>77.44899196437429</v>
      </c>
      <c r="Z30" s="49">
        <v>5600</v>
      </c>
      <c r="AA30" s="49">
        <v>317.52</v>
      </c>
      <c r="AB30" s="49">
        <v>248.6273</v>
      </c>
      <c r="AC30" s="49">
        <f t="shared" si="17"/>
        <v>78.30287855883094</v>
      </c>
      <c r="AD30" s="49">
        <v>3500</v>
      </c>
      <c r="AE30" s="49">
        <v>370.65</v>
      </c>
      <c r="AF30" s="49">
        <v>194.718</v>
      </c>
      <c r="AG30" s="49">
        <f t="shared" si="18"/>
        <v>52.53419668150546</v>
      </c>
      <c r="AH30" s="49">
        <v>100</v>
      </c>
      <c r="AI30" s="49">
        <v>1.83</v>
      </c>
      <c r="AJ30" s="49">
        <v>29</v>
      </c>
      <c r="AK30" s="49">
        <f t="shared" si="19"/>
        <v>1584.6994535519125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53">
        <v>0</v>
      </c>
      <c r="AT30" s="53">
        <v>0</v>
      </c>
      <c r="AU30" s="53">
        <v>0</v>
      </c>
      <c r="AV30" s="49">
        <v>31182.5</v>
      </c>
      <c r="AW30" s="53">
        <v>2598.5416666666665</v>
      </c>
      <c r="AX30" s="49">
        <v>2598.5</v>
      </c>
      <c r="AY30" s="52">
        <v>31182.5</v>
      </c>
      <c r="AZ30" s="53">
        <f t="shared" si="20"/>
        <v>2598.5416666666665</v>
      </c>
      <c r="BA30" s="52"/>
      <c r="BB30" s="49">
        <v>0</v>
      </c>
      <c r="BC30" s="53">
        <v>0</v>
      </c>
      <c r="BD30" s="53"/>
      <c r="BE30" s="53"/>
      <c r="BF30" s="53"/>
      <c r="BG30" s="53"/>
      <c r="BH30" s="52"/>
      <c r="BI30" s="51"/>
      <c r="BJ30" s="51"/>
      <c r="BK30" s="55"/>
      <c r="BL30" s="55"/>
      <c r="BM30" s="55"/>
      <c r="BN30" s="50">
        <f t="shared" si="21"/>
        <v>650</v>
      </c>
      <c r="BO30" s="50">
        <f t="shared" si="22"/>
        <v>26.195</v>
      </c>
      <c r="BP30" s="50">
        <f t="shared" si="23"/>
        <v>0</v>
      </c>
      <c r="BQ30" s="50">
        <f t="shared" si="24"/>
        <v>0</v>
      </c>
      <c r="BR30" s="49">
        <v>650</v>
      </c>
      <c r="BS30" s="49">
        <v>26.195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1600</v>
      </c>
      <c r="CK30" s="49">
        <v>67.04</v>
      </c>
      <c r="CL30" s="49">
        <v>0</v>
      </c>
      <c r="CM30" s="49">
        <v>1482</v>
      </c>
      <c r="CN30" s="49">
        <v>62.095800000000004</v>
      </c>
      <c r="CO30" s="49">
        <v>0</v>
      </c>
      <c r="CP30" s="49">
        <v>1332</v>
      </c>
      <c r="CQ30" s="49">
        <v>55.81080000000001</v>
      </c>
      <c r="CR30" s="49">
        <v>0</v>
      </c>
      <c r="CS30" s="49">
        <v>0</v>
      </c>
      <c r="CT30" s="49">
        <v>0</v>
      </c>
      <c r="CU30" s="49">
        <v>0</v>
      </c>
      <c r="CV30" s="49">
        <v>0</v>
      </c>
      <c r="CW30" s="49">
        <v>0</v>
      </c>
      <c r="CX30" s="49">
        <v>0</v>
      </c>
      <c r="CY30" s="49">
        <v>0</v>
      </c>
      <c r="CZ30" s="49">
        <v>0</v>
      </c>
      <c r="DA30" s="49">
        <v>0</v>
      </c>
      <c r="DB30" s="49">
        <v>0</v>
      </c>
      <c r="DC30" s="49">
        <v>0</v>
      </c>
      <c r="DD30" s="49">
        <v>0</v>
      </c>
      <c r="DE30" s="49">
        <v>0</v>
      </c>
      <c r="DF30" s="50">
        <f t="shared" si="9"/>
        <v>44320.1</v>
      </c>
      <c r="DG30" s="50">
        <f t="shared" si="10"/>
        <v>3465.6455066666667</v>
      </c>
      <c r="DH30" s="50">
        <f t="shared" si="11"/>
        <v>3087.7083000000002</v>
      </c>
      <c r="DI30" s="55">
        <v>0</v>
      </c>
      <c r="DJ30" s="55">
        <v>0</v>
      </c>
      <c r="DK30" s="55">
        <v>0</v>
      </c>
      <c r="DL30" s="49">
        <v>0</v>
      </c>
      <c r="DM30" s="53"/>
      <c r="DN30" s="53"/>
      <c r="DO30" s="52"/>
      <c r="DP30" s="52"/>
      <c r="DQ30" s="52"/>
      <c r="DR30" s="53"/>
      <c r="DS30" s="53"/>
      <c r="DT30" s="53"/>
      <c r="DU30" s="53"/>
      <c r="DV30" s="53"/>
      <c r="DW30" s="53"/>
      <c r="DX30" s="49">
        <v>0</v>
      </c>
      <c r="DY30" s="49">
        <v>0</v>
      </c>
      <c r="DZ30" s="49">
        <v>0</v>
      </c>
      <c r="EA30" s="52">
        <v>0</v>
      </c>
      <c r="EB30" s="50">
        <f t="shared" si="31"/>
        <v>0</v>
      </c>
      <c r="EC30" s="50">
        <f t="shared" si="26"/>
        <v>0</v>
      </c>
      <c r="ED30" s="50">
        <f t="shared" si="12"/>
        <v>0</v>
      </c>
    </row>
    <row r="31" spans="2:134" s="24" customFormat="1" ht="18.75" customHeight="1">
      <c r="B31" s="60">
        <v>23</v>
      </c>
      <c r="C31" s="58" t="s">
        <v>68</v>
      </c>
      <c r="D31" s="49">
        <v>1061.8746999999998</v>
      </c>
      <c r="E31" s="49"/>
      <c r="F31" s="50">
        <f t="shared" si="27"/>
        <v>41827.1</v>
      </c>
      <c r="G31" s="50">
        <f t="shared" si="27"/>
        <v>3366.0972266666663</v>
      </c>
      <c r="H31" s="50">
        <f t="shared" si="30"/>
        <v>3192.814</v>
      </c>
      <c r="I31" s="50">
        <f t="shared" si="13"/>
        <v>94.852102746947</v>
      </c>
      <c r="J31" s="50">
        <f t="shared" si="1"/>
        <v>-41827.1</v>
      </c>
      <c r="K31" s="50">
        <f t="shared" si="29"/>
        <v>-3192.814</v>
      </c>
      <c r="L31" s="55"/>
      <c r="M31" s="55"/>
      <c r="N31" s="50">
        <f t="shared" si="3"/>
        <v>9493.2</v>
      </c>
      <c r="O31" s="50">
        <f t="shared" si="4"/>
        <v>671.60556</v>
      </c>
      <c r="P31" s="50">
        <f t="shared" si="5"/>
        <v>498.31399999999996</v>
      </c>
      <c r="Q31" s="50">
        <f t="shared" si="6"/>
        <v>74.19742028341754</v>
      </c>
      <c r="R31" s="52">
        <f t="shared" si="7"/>
        <v>4036.2</v>
      </c>
      <c r="S31" s="50">
        <f t="shared" si="8"/>
        <v>427.43357999999995</v>
      </c>
      <c r="T31" s="50">
        <f t="shared" si="14"/>
        <v>396.614</v>
      </c>
      <c r="U31" s="50">
        <f t="shared" si="15"/>
        <v>92.78962125530708</v>
      </c>
      <c r="V31" s="49">
        <v>45</v>
      </c>
      <c r="W31" s="49">
        <v>4.7655</v>
      </c>
      <c r="X31" s="49">
        <v>0.114</v>
      </c>
      <c r="Y31" s="50">
        <f t="shared" si="16"/>
        <v>2.392193893610324</v>
      </c>
      <c r="Z31" s="49">
        <v>1302.2</v>
      </c>
      <c r="AA31" s="49">
        <v>73.83474</v>
      </c>
      <c r="AB31" s="49">
        <v>0</v>
      </c>
      <c r="AC31" s="49">
        <f t="shared" si="17"/>
        <v>0</v>
      </c>
      <c r="AD31" s="49">
        <v>3991.2</v>
      </c>
      <c r="AE31" s="49">
        <v>422.66808</v>
      </c>
      <c r="AF31" s="49">
        <v>396.5</v>
      </c>
      <c r="AG31" s="49">
        <f t="shared" si="18"/>
        <v>93.80883458244588</v>
      </c>
      <c r="AH31" s="49">
        <v>144.6</v>
      </c>
      <c r="AI31" s="49">
        <v>2.64618</v>
      </c>
      <c r="AJ31" s="49">
        <v>64.8</v>
      </c>
      <c r="AK31" s="49">
        <f t="shared" si="19"/>
        <v>2448.813005917965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53">
        <v>0</v>
      </c>
      <c r="AT31" s="53">
        <v>0</v>
      </c>
      <c r="AU31" s="53">
        <v>0</v>
      </c>
      <c r="AV31" s="49">
        <v>32333.9</v>
      </c>
      <c r="AW31" s="53">
        <v>2694.491666666667</v>
      </c>
      <c r="AX31" s="49">
        <v>2694.5</v>
      </c>
      <c r="AY31" s="52">
        <v>32333.9</v>
      </c>
      <c r="AZ31" s="53">
        <f t="shared" si="20"/>
        <v>2694.491666666667</v>
      </c>
      <c r="BA31" s="52"/>
      <c r="BB31" s="49">
        <v>0</v>
      </c>
      <c r="BC31" s="53">
        <v>0</v>
      </c>
      <c r="BD31" s="53"/>
      <c r="BE31" s="53"/>
      <c r="BF31" s="53"/>
      <c r="BG31" s="53"/>
      <c r="BH31" s="52"/>
      <c r="BI31" s="51"/>
      <c r="BJ31" s="51"/>
      <c r="BK31" s="55"/>
      <c r="BL31" s="55"/>
      <c r="BM31" s="55"/>
      <c r="BN31" s="50">
        <f t="shared" si="21"/>
        <v>210.2</v>
      </c>
      <c r="BO31" s="50">
        <f t="shared" si="22"/>
        <v>8.47106</v>
      </c>
      <c r="BP31" s="50">
        <f t="shared" si="23"/>
        <v>0</v>
      </c>
      <c r="BQ31" s="50">
        <f t="shared" si="24"/>
        <v>0</v>
      </c>
      <c r="BR31" s="49">
        <v>210.2</v>
      </c>
      <c r="BS31" s="49">
        <v>8.47106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2300</v>
      </c>
      <c r="CK31" s="49">
        <v>96.37</v>
      </c>
      <c r="CL31" s="49">
        <v>0</v>
      </c>
      <c r="CM31" s="49">
        <v>1500</v>
      </c>
      <c r="CN31" s="49">
        <v>62.85</v>
      </c>
      <c r="CO31" s="49">
        <v>36.9</v>
      </c>
      <c r="CP31" s="49">
        <v>1500</v>
      </c>
      <c r="CQ31" s="49">
        <v>62.85</v>
      </c>
      <c r="CR31" s="49">
        <v>36.9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0</v>
      </c>
      <c r="DA31" s="49">
        <v>0</v>
      </c>
      <c r="DB31" s="49">
        <v>0</v>
      </c>
      <c r="DC31" s="49">
        <v>0</v>
      </c>
      <c r="DD31" s="49">
        <v>0</v>
      </c>
      <c r="DE31" s="49">
        <v>0</v>
      </c>
      <c r="DF31" s="50">
        <f t="shared" si="9"/>
        <v>41827.1</v>
      </c>
      <c r="DG31" s="50">
        <f t="shared" si="10"/>
        <v>3366.0972266666663</v>
      </c>
      <c r="DH31" s="50">
        <f t="shared" si="11"/>
        <v>3192.814</v>
      </c>
      <c r="DI31" s="55">
        <v>0</v>
      </c>
      <c r="DJ31" s="55">
        <v>0</v>
      </c>
      <c r="DK31" s="55">
        <v>0</v>
      </c>
      <c r="DL31" s="49">
        <v>0</v>
      </c>
      <c r="DM31" s="53"/>
      <c r="DN31" s="53"/>
      <c r="DO31" s="52"/>
      <c r="DP31" s="52"/>
      <c r="DQ31" s="52"/>
      <c r="DR31" s="53"/>
      <c r="DS31" s="53"/>
      <c r="DT31" s="53"/>
      <c r="DU31" s="53"/>
      <c r="DV31" s="53"/>
      <c r="DW31" s="53"/>
      <c r="DX31" s="49">
        <v>0</v>
      </c>
      <c r="DY31" s="49">
        <v>0</v>
      </c>
      <c r="DZ31" s="49">
        <v>0</v>
      </c>
      <c r="EA31" s="52">
        <v>0</v>
      </c>
      <c r="EB31" s="50">
        <f t="shared" si="31"/>
        <v>0</v>
      </c>
      <c r="EC31" s="50">
        <f t="shared" si="26"/>
        <v>0</v>
      </c>
      <c r="ED31" s="50">
        <f t="shared" si="12"/>
        <v>0</v>
      </c>
    </row>
    <row r="32" spans="2:134" s="24" customFormat="1" ht="18.75" customHeight="1">
      <c r="B32" s="60">
        <v>24</v>
      </c>
      <c r="C32" s="58" t="s">
        <v>69</v>
      </c>
      <c r="D32" s="49">
        <v>5507.914699999999</v>
      </c>
      <c r="E32" s="49"/>
      <c r="F32" s="50">
        <f t="shared" si="27"/>
        <v>23049.34</v>
      </c>
      <c r="G32" s="50">
        <f t="shared" si="27"/>
        <v>1853.580116</v>
      </c>
      <c r="H32" s="50">
        <f t="shared" si="30"/>
        <v>1778.188</v>
      </c>
      <c r="I32" s="50">
        <f t="shared" si="13"/>
        <v>95.93262166823978</v>
      </c>
      <c r="J32" s="50">
        <f t="shared" si="1"/>
        <v>-23049.34</v>
      </c>
      <c r="K32" s="50">
        <f t="shared" si="29"/>
        <v>-1778.188</v>
      </c>
      <c r="L32" s="55"/>
      <c r="M32" s="55"/>
      <c r="N32" s="50">
        <f t="shared" si="3"/>
        <v>7389.64</v>
      </c>
      <c r="O32" s="50">
        <f t="shared" si="4"/>
        <v>548.605116</v>
      </c>
      <c r="P32" s="50">
        <f t="shared" si="5"/>
        <v>473.188</v>
      </c>
      <c r="Q32" s="50">
        <f t="shared" si="6"/>
        <v>86.25293242799435</v>
      </c>
      <c r="R32" s="52">
        <f t="shared" si="7"/>
        <v>3100</v>
      </c>
      <c r="S32" s="50">
        <f t="shared" si="8"/>
        <v>328.28999999999996</v>
      </c>
      <c r="T32" s="50">
        <f t="shared" si="14"/>
        <v>275.135</v>
      </c>
      <c r="U32" s="50">
        <f t="shared" si="15"/>
        <v>83.80852295226782</v>
      </c>
      <c r="V32" s="49">
        <v>100</v>
      </c>
      <c r="W32" s="49">
        <v>10.59</v>
      </c>
      <c r="X32" s="49">
        <v>3.185</v>
      </c>
      <c r="Y32" s="50">
        <f t="shared" si="16"/>
        <v>30.07554296506138</v>
      </c>
      <c r="Z32" s="49">
        <v>2900</v>
      </c>
      <c r="AA32" s="49">
        <v>164.43</v>
      </c>
      <c r="AB32" s="49">
        <v>146.053</v>
      </c>
      <c r="AC32" s="49">
        <f t="shared" si="17"/>
        <v>88.8238156054248</v>
      </c>
      <c r="AD32" s="49">
        <v>3000</v>
      </c>
      <c r="AE32" s="49">
        <v>317.7</v>
      </c>
      <c r="AF32" s="49">
        <v>271.95</v>
      </c>
      <c r="AG32" s="49">
        <f t="shared" si="18"/>
        <v>85.59962228517469</v>
      </c>
      <c r="AH32" s="49">
        <v>48</v>
      </c>
      <c r="AI32" s="49">
        <v>0.8784</v>
      </c>
      <c r="AJ32" s="49">
        <v>12</v>
      </c>
      <c r="AK32" s="49">
        <f t="shared" si="19"/>
        <v>1366.120218579235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53">
        <v>0</v>
      </c>
      <c r="AT32" s="53">
        <v>0</v>
      </c>
      <c r="AU32" s="53">
        <v>0</v>
      </c>
      <c r="AV32" s="49">
        <v>15659.7</v>
      </c>
      <c r="AW32" s="53">
        <v>1304.975</v>
      </c>
      <c r="AX32" s="49">
        <v>1305</v>
      </c>
      <c r="AY32" s="52">
        <v>15659.7</v>
      </c>
      <c r="AZ32" s="53">
        <f t="shared" si="20"/>
        <v>1304.9750000000001</v>
      </c>
      <c r="BA32" s="52"/>
      <c r="BB32" s="49">
        <v>0</v>
      </c>
      <c r="BC32" s="53">
        <v>0</v>
      </c>
      <c r="BD32" s="53"/>
      <c r="BE32" s="53"/>
      <c r="BF32" s="53"/>
      <c r="BG32" s="53"/>
      <c r="BH32" s="52"/>
      <c r="BI32" s="51"/>
      <c r="BJ32" s="51"/>
      <c r="BK32" s="55"/>
      <c r="BL32" s="55"/>
      <c r="BM32" s="55"/>
      <c r="BN32" s="50">
        <f t="shared" si="21"/>
        <v>755</v>
      </c>
      <c r="BO32" s="50">
        <f t="shared" si="22"/>
        <v>30.4265</v>
      </c>
      <c r="BP32" s="50">
        <f t="shared" si="23"/>
        <v>40</v>
      </c>
      <c r="BQ32" s="50">
        <f t="shared" si="24"/>
        <v>131.4643485119879</v>
      </c>
      <c r="BR32" s="49">
        <v>755</v>
      </c>
      <c r="BS32" s="49">
        <v>30.4265</v>
      </c>
      <c r="BT32" s="49">
        <v>40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586.64</v>
      </c>
      <c r="CN32" s="49">
        <v>24.580216</v>
      </c>
      <c r="CO32" s="49">
        <v>0</v>
      </c>
      <c r="CP32" s="49">
        <v>586.64</v>
      </c>
      <c r="CQ32" s="49">
        <v>24.580216</v>
      </c>
      <c r="CR32" s="49">
        <v>0</v>
      </c>
      <c r="CS32" s="49">
        <v>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>
        <v>0</v>
      </c>
      <c r="DC32" s="49">
        <v>0</v>
      </c>
      <c r="DD32" s="49">
        <v>0</v>
      </c>
      <c r="DE32" s="49">
        <v>0</v>
      </c>
      <c r="DF32" s="50">
        <f t="shared" si="9"/>
        <v>23049.34</v>
      </c>
      <c r="DG32" s="50">
        <f t="shared" si="10"/>
        <v>1853.580116</v>
      </c>
      <c r="DH32" s="50">
        <f t="shared" si="11"/>
        <v>1778.188</v>
      </c>
      <c r="DI32" s="55">
        <v>0</v>
      </c>
      <c r="DJ32" s="55">
        <v>0</v>
      </c>
      <c r="DK32" s="55">
        <v>0</v>
      </c>
      <c r="DL32" s="49">
        <v>0</v>
      </c>
      <c r="DM32" s="53"/>
      <c r="DN32" s="53"/>
      <c r="DO32" s="52"/>
      <c r="DP32" s="52"/>
      <c r="DQ32" s="52"/>
      <c r="DR32" s="53"/>
      <c r="DS32" s="53"/>
      <c r="DT32" s="53"/>
      <c r="DU32" s="53"/>
      <c r="DV32" s="53"/>
      <c r="DW32" s="53"/>
      <c r="DX32" s="49">
        <v>0</v>
      </c>
      <c r="DY32" s="49">
        <v>0</v>
      </c>
      <c r="DZ32" s="49">
        <v>0</v>
      </c>
      <c r="EA32" s="52">
        <v>0</v>
      </c>
      <c r="EB32" s="50">
        <f t="shared" si="31"/>
        <v>0</v>
      </c>
      <c r="EC32" s="50">
        <f t="shared" si="26"/>
        <v>0</v>
      </c>
      <c r="ED32" s="50">
        <f t="shared" si="12"/>
        <v>0</v>
      </c>
    </row>
    <row r="33" spans="2:134" s="24" customFormat="1" ht="18.75" customHeight="1">
      <c r="B33" s="60">
        <v>25</v>
      </c>
      <c r="C33" s="58" t="s">
        <v>70</v>
      </c>
      <c r="D33" s="49">
        <v>36262.7975</v>
      </c>
      <c r="E33" s="49"/>
      <c r="F33" s="50">
        <f t="shared" si="27"/>
        <v>44442.15</v>
      </c>
      <c r="G33" s="50">
        <f t="shared" si="27"/>
        <v>3577.0346750000003</v>
      </c>
      <c r="H33" s="50">
        <f t="shared" si="30"/>
        <v>3999.482</v>
      </c>
      <c r="I33" s="50">
        <f t="shared" si="13"/>
        <v>111.80998685734014</v>
      </c>
      <c r="J33" s="50">
        <f t="shared" si="1"/>
        <v>-44442.15</v>
      </c>
      <c r="K33" s="50">
        <f t="shared" si="29"/>
        <v>-3999.482</v>
      </c>
      <c r="L33" s="55"/>
      <c r="M33" s="55"/>
      <c r="N33" s="50">
        <f t="shared" si="3"/>
        <v>11057.25</v>
      </c>
      <c r="O33" s="50">
        <f t="shared" si="4"/>
        <v>794.959675</v>
      </c>
      <c r="P33" s="50">
        <f t="shared" si="5"/>
        <v>1191.5819999999999</v>
      </c>
      <c r="Q33" s="50">
        <f t="shared" si="6"/>
        <v>149.89213132100065</v>
      </c>
      <c r="R33" s="52">
        <f t="shared" si="7"/>
        <v>4500</v>
      </c>
      <c r="S33" s="50">
        <f t="shared" si="8"/>
        <v>476.55</v>
      </c>
      <c r="T33" s="50">
        <f t="shared" si="14"/>
        <v>1004.9979999999999</v>
      </c>
      <c r="U33" s="50">
        <f t="shared" si="15"/>
        <v>210.89035777987618</v>
      </c>
      <c r="V33" s="49">
        <v>341</v>
      </c>
      <c r="W33" s="49">
        <v>36.1119</v>
      </c>
      <c r="X33" s="49">
        <v>0.137</v>
      </c>
      <c r="Y33" s="50">
        <f t="shared" si="16"/>
        <v>0.3793763274709999</v>
      </c>
      <c r="Z33" s="49">
        <v>4100</v>
      </c>
      <c r="AA33" s="49">
        <v>232.47</v>
      </c>
      <c r="AB33" s="49">
        <v>42.084</v>
      </c>
      <c r="AC33" s="49">
        <f t="shared" si="17"/>
        <v>18.1029810298103</v>
      </c>
      <c r="AD33" s="49">
        <v>4159</v>
      </c>
      <c r="AE33" s="49">
        <v>440.4381</v>
      </c>
      <c r="AF33" s="49">
        <v>1004.861</v>
      </c>
      <c r="AG33" s="49">
        <f t="shared" si="18"/>
        <v>228.15033485976804</v>
      </c>
      <c r="AH33" s="49">
        <v>695.25</v>
      </c>
      <c r="AI33" s="49">
        <v>12.723075</v>
      </c>
      <c r="AJ33" s="49">
        <v>144.5</v>
      </c>
      <c r="AK33" s="49">
        <f t="shared" si="19"/>
        <v>1135.7317315193065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53">
        <v>0</v>
      </c>
      <c r="AT33" s="53">
        <v>0</v>
      </c>
      <c r="AU33" s="53">
        <v>0</v>
      </c>
      <c r="AV33" s="49">
        <v>33384.9</v>
      </c>
      <c r="AW33" s="53">
        <v>2782.0750000000003</v>
      </c>
      <c r="AX33" s="49">
        <v>2807.9</v>
      </c>
      <c r="AY33" s="52">
        <v>33695.2</v>
      </c>
      <c r="AZ33" s="53">
        <f t="shared" si="20"/>
        <v>2807.933333333333</v>
      </c>
      <c r="BA33" s="52"/>
      <c r="BB33" s="49">
        <v>0</v>
      </c>
      <c r="BC33" s="53">
        <v>0</v>
      </c>
      <c r="BD33" s="53"/>
      <c r="BE33" s="53"/>
      <c r="BF33" s="53"/>
      <c r="BG33" s="53"/>
      <c r="BH33" s="52"/>
      <c r="BI33" s="51"/>
      <c r="BJ33" s="51"/>
      <c r="BK33" s="55"/>
      <c r="BL33" s="55"/>
      <c r="BM33" s="55"/>
      <c r="BN33" s="50">
        <f t="shared" si="21"/>
        <v>382</v>
      </c>
      <c r="BO33" s="50">
        <f t="shared" si="22"/>
        <v>15.3946</v>
      </c>
      <c r="BP33" s="50">
        <f t="shared" si="23"/>
        <v>0</v>
      </c>
      <c r="BQ33" s="50">
        <f t="shared" si="24"/>
        <v>0</v>
      </c>
      <c r="BR33" s="49">
        <v>382</v>
      </c>
      <c r="BS33" s="49">
        <v>15.3946</v>
      </c>
      <c r="BT33" s="49">
        <v>0</v>
      </c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49">
        <v>0</v>
      </c>
      <c r="CM33" s="49">
        <v>900</v>
      </c>
      <c r="CN33" s="49">
        <v>37.71</v>
      </c>
      <c r="CO33" s="49">
        <v>0</v>
      </c>
      <c r="CP33" s="49">
        <v>900</v>
      </c>
      <c r="CQ33" s="49">
        <v>37.71</v>
      </c>
      <c r="CR33" s="49">
        <v>0</v>
      </c>
      <c r="CS33" s="49">
        <v>0</v>
      </c>
      <c r="CT33" s="49">
        <v>0</v>
      </c>
      <c r="CU33" s="49">
        <v>0</v>
      </c>
      <c r="CV33" s="49">
        <v>0</v>
      </c>
      <c r="CW33" s="49">
        <v>0</v>
      </c>
      <c r="CX33" s="49">
        <v>0</v>
      </c>
      <c r="CY33" s="49">
        <v>0</v>
      </c>
      <c r="CZ33" s="49">
        <v>0</v>
      </c>
      <c r="DA33" s="49">
        <v>0</v>
      </c>
      <c r="DB33" s="49">
        <v>480</v>
      </c>
      <c r="DC33" s="49">
        <v>20.112000000000002</v>
      </c>
      <c r="DD33" s="49">
        <v>0</v>
      </c>
      <c r="DE33" s="49">
        <v>0</v>
      </c>
      <c r="DF33" s="50">
        <f t="shared" si="9"/>
        <v>44442.15</v>
      </c>
      <c r="DG33" s="50">
        <f t="shared" si="10"/>
        <v>3577.0346750000003</v>
      </c>
      <c r="DH33" s="50">
        <f t="shared" si="11"/>
        <v>3999.482</v>
      </c>
      <c r="DI33" s="55">
        <v>0</v>
      </c>
      <c r="DJ33" s="55">
        <v>0</v>
      </c>
      <c r="DK33" s="55">
        <v>0</v>
      </c>
      <c r="DL33" s="49">
        <v>0</v>
      </c>
      <c r="DM33" s="53"/>
      <c r="DN33" s="53"/>
      <c r="DO33" s="52"/>
      <c r="DP33" s="52"/>
      <c r="DQ33" s="52"/>
      <c r="DR33" s="53"/>
      <c r="DS33" s="53"/>
      <c r="DT33" s="53"/>
      <c r="DU33" s="53"/>
      <c r="DV33" s="53"/>
      <c r="DW33" s="53"/>
      <c r="DX33" s="49">
        <v>0</v>
      </c>
      <c r="DY33" s="49">
        <v>0</v>
      </c>
      <c r="DZ33" s="49">
        <v>0</v>
      </c>
      <c r="EA33" s="52">
        <v>0</v>
      </c>
      <c r="EB33" s="50">
        <f t="shared" si="31"/>
        <v>0</v>
      </c>
      <c r="EC33" s="50">
        <f t="shared" si="26"/>
        <v>0</v>
      </c>
      <c r="ED33" s="50">
        <f t="shared" si="12"/>
        <v>0</v>
      </c>
    </row>
    <row r="34" spans="2:134" s="24" customFormat="1" ht="18.75" customHeight="1">
      <c r="B34" s="60">
        <v>26</v>
      </c>
      <c r="C34" s="58" t="s">
        <v>71</v>
      </c>
      <c r="D34" s="49">
        <v>373.40029999999996</v>
      </c>
      <c r="E34" s="49"/>
      <c r="F34" s="50">
        <f t="shared" si="27"/>
        <v>33088</v>
      </c>
      <c r="G34" s="50">
        <f t="shared" si="27"/>
        <v>2578.9103800000003</v>
      </c>
      <c r="H34" s="50">
        <f t="shared" si="30"/>
        <v>2392.645</v>
      </c>
      <c r="I34" s="50">
        <f t="shared" si="13"/>
        <v>92.77736126681532</v>
      </c>
      <c r="J34" s="50">
        <f t="shared" si="1"/>
        <v>-33088</v>
      </c>
      <c r="K34" s="50">
        <f t="shared" si="29"/>
        <v>-2392.645</v>
      </c>
      <c r="L34" s="55"/>
      <c r="M34" s="55"/>
      <c r="N34" s="50">
        <f t="shared" si="3"/>
        <v>11492.2</v>
      </c>
      <c r="O34" s="50">
        <f t="shared" si="4"/>
        <v>779.2603799999999</v>
      </c>
      <c r="P34" s="50">
        <f t="shared" si="5"/>
        <v>594.645</v>
      </c>
      <c r="Q34" s="50">
        <f t="shared" si="6"/>
        <v>76.30889690555037</v>
      </c>
      <c r="R34" s="52">
        <f t="shared" si="7"/>
        <v>3460.7</v>
      </c>
      <c r="S34" s="50">
        <f t="shared" si="8"/>
        <v>366.48813</v>
      </c>
      <c r="T34" s="50">
        <f t="shared" si="14"/>
        <v>473.783</v>
      </c>
      <c r="U34" s="50">
        <f t="shared" si="15"/>
        <v>129.27649252923962</v>
      </c>
      <c r="V34" s="49">
        <v>60.7</v>
      </c>
      <c r="W34" s="49">
        <v>6.4281299999999995</v>
      </c>
      <c r="X34" s="49">
        <v>1.583</v>
      </c>
      <c r="Y34" s="50">
        <f t="shared" si="16"/>
        <v>24.626135439077927</v>
      </c>
      <c r="Z34" s="49">
        <v>5257</v>
      </c>
      <c r="AA34" s="49">
        <v>298.07189999999997</v>
      </c>
      <c r="AB34" s="49">
        <v>120.862</v>
      </c>
      <c r="AC34" s="49">
        <f t="shared" si="17"/>
        <v>40.54793491100637</v>
      </c>
      <c r="AD34" s="49">
        <v>3400</v>
      </c>
      <c r="AE34" s="49">
        <v>360.06</v>
      </c>
      <c r="AF34" s="49">
        <v>472.2</v>
      </c>
      <c r="AG34" s="49">
        <f t="shared" si="18"/>
        <v>131.14480919846693</v>
      </c>
      <c r="AH34" s="49">
        <v>60</v>
      </c>
      <c r="AI34" s="49">
        <v>1.098</v>
      </c>
      <c r="AJ34" s="49">
        <v>0</v>
      </c>
      <c r="AK34" s="49">
        <f t="shared" si="19"/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53">
        <v>0</v>
      </c>
      <c r="AT34" s="53">
        <v>0</v>
      </c>
      <c r="AU34" s="53">
        <v>0</v>
      </c>
      <c r="AV34" s="49">
        <v>21595.8</v>
      </c>
      <c r="AW34" s="53">
        <v>1799.65</v>
      </c>
      <c r="AX34" s="49">
        <v>1798</v>
      </c>
      <c r="AY34" s="52">
        <v>21575.8</v>
      </c>
      <c r="AZ34" s="53">
        <f t="shared" si="20"/>
        <v>1797.9833333333333</v>
      </c>
      <c r="BA34" s="52"/>
      <c r="BB34" s="49">
        <v>0</v>
      </c>
      <c r="BC34" s="53">
        <v>0</v>
      </c>
      <c r="BD34" s="53"/>
      <c r="BE34" s="53"/>
      <c r="BF34" s="53"/>
      <c r="BG34" s="53"/>
      <c r="BH34" s="52"/>
      <c r="BI34" s="51"/>
      <c r="BJ34" s="51"/>
      <c r="BK34" s="55"/>
      <c r="BL34" s="55"/>
      <c r="BM34" s="55"/>
      <c r="BN34" s="50">
        <f t="shared" si="21"/>
        <v>84.5</v>
      </c>
      <c r="BO34" s="50">
        <f t="shared" si="22"/>
        <v>3.4053500000000003</v>
      </c>
      <c r="BP34" s="50">
        <f t="shared" si="23"/>
        <v>0</v>
      </c>
      <c r="BQ34" s="50">
        <f t="shared" si="24"/>
        <v>0</v>
      </c>
      <c r="BR34" s="49">
        <v>84.5</v>
      </c>
      <c r="BS34" s="49">
        <v>3.4053500000000003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2630</v>
      </c>
      <c r="CN34" s="49">
        <v>110.19700000000002</v>
      </c>
      <c r="CO34" s="49">
        <v>0</v>
      </c>
      <c r="CP34" s="49">
        <v>990</v>
      </c>
      <c r="CQ34" s="49">
        <v>41.48100000000001</v>
      </c>
      <c r="CR34" s="49">
        <v>0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0</v>
      </c>
      <c r="DA34" s="49">
        <v>0</v>
      </c>
      <c r="DB34" s="49">
        <v>0</v>
      </c>
      <c r="DC34" s="49">
        <v>0</v>
      </c>
      <c r="DD34" s="49">
        <v>0</v>
      </c>
      <c r="DE34" s="49">
        <v>0</v>
      </c>
      <c r="DF34" s="50">
        <f t="shared" si="9"/>
        <v>33088</v>
      </c>
      <c r="DG34" s="50">
        <f t="shared" si="10"/>
        <v>2578.9103800000003</v>
      </c>
      <c r="DH34" s="50">
        <f t="shared" si="11"/>
        <v>2392.645</v>
      </c>
      <c r="DI34" s="55">
        <v>0</v>
      </c>
      <c r="DJ34" s="55">
        <v>0</v>
      </c>
      <c r="DK34" s="55">
        <v>0</v>
      </c>
      <c r="DL34" s="49">
        <v>0</v>
      </c>
      <c r="DM34" s="53"/>
      <c r="DN34" s="53"/>
      <c r="DO34" s="52"/>
      <c r="DP34" s="52"/>
      <c r="DQ34" s="52"/>
      <c r="DR34" s="53"/>
      <c r="DS34" s="53"/>
      <c r="DT34" s="53"/>
      <c r="DU34" s="53"/>
      <c r="DV34" s="53"/>
      <c r="DW34" s="53"/>
      <c r="DX34" s="49">
        <v>0</v>
      </c>
      <c r="DY34" s="49">
        <v>0</v>
      </c>
      <c r="DZ34" s="49">
        <v>0</v>
      </c>
      <c r="EA34" s="52">
        <v>0</v>
      </c>
      <c r="EB34" s="50">
        <f t="shared" si="31"/>
        <v>0</v>
      </c>
      <c r="EC34" s="50">
        <f t="shared" si="26"/>
        <v>0</v>
      </c>
      <c r="ED34" s="50">
        <f t="shared" si="12"/>
        <v>0</v>
      </c>
    </row>
    <row r="35" spans="2:134" s="24" customFormat="1" ht="18.75" customHeight="1">
      <c r="B35" s="60">
        <v>27</v>
      </c>
      <c r="C35" s="58" t="s">
        <v>72</v>
      </c>
      <c r="D35" s="49">
        <v>10383.4796</v>
      </c>
      <c r="E35" s="49"/>
      <c r="F35" s="50">
        <f t="shared" si="27"/>
        <v>49730.3</v>
      </c>
      <c r="G35" s="50">
        <f t="shared" si="27"/>
        <v>4033.930253333333</v>
      </c>
      <c r="H35" s="50">
        <f t="shared" si="30"/>
        <v>6623.865999999999</v>
      </c>
      <c r="I35" s="50">
        <f t="shared" si="13"/>
        <v>164.20378102785838</v>
      </c>
      <c r="J35" s="50">
        <f t="shared" si="1"/>
        <v>-49730.3</v>
      </c>
      <c r="K35" s="50">
        <f t="shared" si="29"/>
        <v>-6623.865999999999</v>
      </c>
      <c r="L35" s="55"/>
      <c r="M35" s="55"/>
      <c r="N35" s="50">
        <f t="shared" si="3"/>
        <v>13400.8</v>
      </c>
      <c r="O35" s="50">
        <f t="shared" si="4"/>
        <v>1006.4719199999998</v>
      </c>
      <c r="P35" s="50">
        <f t="shared" si="5"/>
        <v>3596.3659999999995</v>
      </c>
      <c r="Q35" s="50">
        <f t="shared" si="6"/>
        <v>357.3240274800712</v>
      </c>
      <c r="R35" s="52">
        <f t="shared" si="7"/>
        <v>6262.8</v>
      </c>
      <c r="S35" s="50">
        <f t="shared" si="8"/>
        <v>663.23052</v>
      </c>
      <c r="T35" s="50">
        <f t="shared" si="14"/>
        <v>2770.1769999999997</v>
      </c>
      <c r="U35" s="50">
        <f t="shared" si="15"/>
        <v>417.67936131769085</v>
      </c>
      <c r="V35" s="49">
        <v>262.8</v>
      </c>
      <c r="W35" s="49">
        <v>27.83052</v>
      </c>
      <c r="X35" s="49">
        <v>43.977</v>
      </c>
      <c r="Y35" s="50">
        <f t="shared" si="16"/>
        <v>158.01716963966177</v>
      </c>
      <c r="Z35" s="49">
        <v>3600</v>
      </c>
      <c r="AA35" s="49">
        <v>204.12</v>
      </c>
      <c r="AB35" s="49">
        <v>715.129</v>
      </c>
      <c r="AC35" s="49">
        <f t="shared" si="17"/>
        <v>350.3473446991966</v>
      </c>
      <c r="AD35" s="49">
        <v>6000</v>
      </c>
      <c r="AE35" s="49">
        <v>635.4</v>
      </c>
      <c r="AF35" s="49">
        <v>2726.2</v>
      </c>
      <c r="AG35" s="49">
        <f t="shared" si="18"/>
        <v>429.0525653131885</v>
      </c>
      <c r="AH35" s="49">
        <v>318</v>
      </c>
      <c r="AI35" s="49">
        <v>5.819400000000001</v>
      </c>
      <c r="AJ35" s="49">
        <v>59.7</v>
      </c>
      <c r="AK35" s="49">
        <f t="shared" si="19"/>
        <v>1025.878956593463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53">
        <v>0</v>
      </c>
      <c r="AT35" s="53">
        <v>0</v>
      </c>
      <c r="AU35" s="53">
        <v>0</v>
      </c>
      <c r="AV35" s="49">
        <v>36329.5</v>
      </c>
      <c r="AW35" s="53">
        <v>3027.4583333333335</v>
      </c>
      <c r="AX35" s="49">
        <v>3027.5</v>
      </c>
      <c r="AY35" s="52">
        <v>36329.5</v>
      </c>
      <c r="AZ35" s="53">
        <f t="shared" si="20"/>
        <v>3027.4583333333335</v>
      </c>
      <c r="BA35" s="52"/>
      <c r="BB35" s="49">
        <v>0</v>
      </c>
      <c r="BC35" s="53">
        <v>0</v>
      </c>
      <c r="BD35" s="53"/>
      <c r="BE35" s="53"/>
      <c r="BF35" s="53"/>
      <c r="BG35" s="53"/>
      <c r="BH35" s="52"/>
      <c r="BI35" s="51"/>
      <c r="BJ35" s="51"/>
      <c r="BK35" s="55"/>
      <c r="BL35" s="55"/>
      <c r="BM35" s="55"/>
      <c r="BN35" s="50">
        <f t="shared" si="21"/>
        <v>1010</v>
      </c>
      <c r="BO35" s="50">
        <f t="shared" si="22"/>
        <v>40.703</v>
      </c>
      <c r="BP35" s="50">
        <f t="shared" si="23"/>
        <v>3.36</v>
      </c>
      <c r="BQ35" s="50">
        <f t="shared" si="24"/>
        <v>8.254919784782448</v>
      </c>
      <c r="BR35" s="49">
        <v>900</v>
      </c>
      <c r="BS35" s="49">
        <v>36.27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110</v>
      </c>
      <c r="CB35" s="49">
        <v>4.433000000000001</v>
      </c>
      <c r="CC35" s="49">
        <v>3.36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2200</v>
      </c>
      <c r="CN35" s="49">
        <v>92.18</v>
      </c>
      <c r="CO35" s="49">
        <v>48</v>
      </c>
      <c r="CP35" s="49">
        <v>2000</v>
      </c>
      <c r="CQ35" s="49">
        <v>83.8</v>
      </c>
      <c r="CR35" s="49">
        <v>48</v>
      </c>
      <c r="CS35" s="49">
        <v>0</v>
      </c>
      <c r="CT35" s="49">
        <v>0</v>
      </c>
      <c r="CU35" s="49">
        <v>0</v>
      </c>
      <c r="CV35" s="49">
        <v>10</v>
      </c>
      <c r="CW35" s="49">
        <v>0.41900000000000004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>
        <v>0</v>
      </c>
      <c r="DD35" s="49">
        <v>0</v>
      </c>
      <c r="DE35" s="49">
        <v>0</v>
      </c>
      <c r="DF35" s="50">
        <f t="shared" si="9"/>
        <v>49730.3</v>
      </c>
      <c r="DG35" s="50">
        <f t="shared" si="10"/>
        <v>4033.930253333333</v>
      </c>
      <c r="DH35" s="50">
        <f t="shared" si="11"/>
        <v>6623.865999999999</v>
      </c>
      <c r="DI35" s="55">
        <v>0</v>
      </c>
      <c r="DJ35" s="55">
        <v>0</v>
      </c>
      <c r="DK35" s="55">
        <v>0</v>
      </c>
      <c r="DL35" s="49">
        <v>0</v>
      </c>
      <c r="DM35" s="53"/>
      <c r="DN35" s="53"/>
      <c r="DO35" s="52"/>
      <c r="DP35" s="52"/>
      <c r="DQ35" s="52"/>
      <c r="DR35" s="53"/>
      <c r="DS35" s="53"/>
      <c r="DT35" s="53"/>
      <c r="DU35" s="53"/>
      <c r="DV35" s="53"/>
      <c r="DW35" s="53"/>
      <c r="DX35" s="49">
        <v>0</v>
      </c>
      <c r="DY35" s="49">
        <v>0</v>
      </c>
      <c r="DZ35" s="49">
        <v>0</v>
      </c>
      <c r="EA35" s="52">
        <v>0</v>
      </c>
      <c r="EB35" s="50">
        <f t="shared" si="31"/>
        <v>0</v>
      </c>
      <c r="EC35" s="50">
        <f t="shared" si="26"/>
        <v>0</v>
      </c>
      <c r="ED35" s="50">
        <f t="shared" si="12"/>
        <v>0</v>
      </c>
    </row>
    <row r="36" spans="2:134" s="24" customFormat="1" ht="18.75" customHeight="1">
      <c r="B36" s="60">
        <v>28</v>
      </c>
      <c r="C36" s="58" t="s">
        <v>73</v>
      </c>
      <c r="D36" s="49">
        <v>36213.3568</v>
      </c>
      <c r="E36" s="49"/>
      <c r="F36" s="50">
        <f t="shared" si="27"/>
        <v>76562</v>
      </c>
      <c r="G36" s="50">
        <f t="shared" si="27"/>
        <v>6256.392583333333</v>
      </c>
      <c r="H36" s="50">
        <f t="shared" si="30"/>
        <v>6420.281</v>
      </c>
      <c r="I36" s="50">
        <f t="shared" si="13"/>
        <v>102.61953537096211</v>
      </c>
      <c r="J36" s="50">
        <f t="shared" si="1"/>
        <v>-76562</v>
      </c>
      <c r="K36" s="50">
        <f t="shared" si="29"/>
        <v>-6420.281</v>
      </c>
      <c r="L36" s="55"/>
      <c r="M36" s="55"/>
      <c r="N36" s="50">
        <f t="shared" si="3"/>
        <v>31955.5</v>
      </c>
      <c r="O36" s="50">
        <f t="shared" si="4"/>
        <v>2539.1842500000002</v>
      </c>
      <c r="P36" s="50">
        <f t="shared" si="5"/>
        <v>2703.081</v>
      </c>
      <c r="Q36" s="50">
        <f t="shared" si="6"/>
        <v>106.45470095366258</v>
      </c>
      <c r="R36" s="52">
        <f t="shared" si="7"/>
        <v>18592</v>
      </c>
      <c r="S36" s="50">
        <f t="shared" si="8"/>
        <v>1968.8928</v>
      </c>
      <c r="T36" s="50">
        <f t="shared" si="14"/>
        <v>2064.859</v>
      </c>
      <c r="U36" s="50">
        <f t="shared" si="15"/>
        <v>104.87412011461466</v>
      </c>
      <c r="V36" s="49">
        <v>3092</v>
      </c>
      <c r="W36" s="49">
        <v>327.44280000000003</v>
      </c>
      <c r="X36" s="49">
        <v>276.081</v>
      </c>
      <c r="Y36" s="50">
        <f t="shared" si="16"/>
        <v>84.3142680187196</v>
      </c>
      <c r="Z36" s="49">
        <v>2705</v>
      </c>
      <c r="AA36" s="49">
        <v>153.3735</v>
      </c>
      <c r="AB36" s="49">
        <v>153.222</v>
      </c>
      <c r="AC36" s="49">
        <f t="shared" si="17"/>
        <v>99.9012215278389</v>
      </c>
      <c r="AD36" s="49">
        <v>15500</v>
      </c>
      <c r="AE36" s="49">
        <v>1641.45</v>
      </c>
      <c r="AF36" s="49">
        <v>1788.778</v>
      </c>
      <c r="AG36" s="49">
        <f t="shared" si="18"/>
        <v>108.97547899722807</v>
      </c>
      <c r="AH36" s="49">
        <v>1249</v>
      </c>
      <c r="AI36" s="49">
        <v>22.8567</v>
      </c>
      <c r="AJ36" s="49">
        <v>0</v>
      </c>
      <c r="AK36" s="49">
        <f t="shared" si="19"/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53">
        <v>0</v>
      </c>
      <c r="AT36" s="53">
        <v>0</v>
      </c>
      <c r="AU36" s="53">
        <v>0</v>
      </c>
      <c r="AV36" s="49">
        <v>44606.5</v>
      </c>
      <c r="AW36" s="53">
        <v>3717.2083333333335</v>
      </c>
      <c r="AX36" s="49">
        <v>3717.2</v>
      </c>
      <c r="AY36" s="52">
        <v>44606.5</v>
      </c>
      <c r="AZ36" s="53">
        <f t="shared" si="20"/>
        <v>3717.2083333333335</v>
      </c>
      <c r="BA36" s="52"/>
      <c r="BB36" s="49">
        <v>0</v>
      </c>
      <c r="BC36" s="53">
        <v>0</v>
      </c>
      <c r="BD36" s="53"/>
      <c r="BE36" s="53"/>
      <c r="BF36" s="53"/>
      <c r="BG36" s="53"/>
      <c r="BH36" s="52"/>
      <c r="BI36" s="51"/>
      <c r="BJ36" s="51"/>
      <c r="BK36" s="55"/>
      <c r="BL36" s="55"/>
      <c r="BM36" s="55"/>
      <c r="BN36" s="50">
        <f t="shared" si="21"/>
        <v>123</v>
      </c>
      <c r="BO36" s="50">
        <f t="shared" si="22"/>
        <v>4.9569</v>
      </c>
      <c r="BP36" s="50">
        <f t="shared" si="23"/>
        <v>14</v>
      </c>
      <c r="BQ36" s="50">
        <f t="shared" si="24"/>
        <v>282.4345861324618</v>
      </c>
      <c r="BR36" s="49">
        <v>123</v>
      </c>
      <c r="BS36" s="49">
        <v>4.9569</v>
      </c>
      <c r="BT36" s="49">
        <v>14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9286.5</v>
      </c>
      <c r="CN36" s="49">
        <v>389.10435</v>
      </c>
      <c r="CO36" s="49">
        <v>471</v>
      </c>
      <c r="CP36" s="49">
        <v>2786.5</v>
      </c>
      <c r="CQ36" s="49">
        <v>116.75435</v>
      </c>
      <c r="CR36" s="49">
        <v>0</v>
      </c>
      <c r="CS36" s="49">
        <v>0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v>0</v>
      </c>
      <c r="DC36" s="49">
        <v>0</v>
      </c>
      <c r="DD36" s="49">
        <v>0</v>
      </c>
      <c r="DE36" s="49">
        <v>0</v>
      </c>
      <c r="DF36" s="50">
        <f t="shared" si="9"/>
        <v>76562</v>
      </c>
      <c r="DG36" s="50">
        <f t="shared" si="10"/>
        <v>6256.392583333333</v>
      </c>
      <c r="DH36" s="50">
        <f t="shared" si="11"/>
        <v>6420.281</v>
      </c>
      <c r="DI36" s="55">
        <v>0</v>
      </c>
      <c r="DJ36" s="55">
        <v>0</v>
      </c>
      <c r="DK36" s="55">
        <v>0</v>
      </c>
      <c r="DL36" s="49">
        <v>0</v>
      </c>
      <c r="DM36" s="53"/>
      <c r="DN36" s="53"/>
      <c r="DO36" s="52"/>
      <c r="DP36" s="52"/>
      <c r="DQ36" s="52"/>
      <c r="DR36" s="53"/>
      <c r="DS36" s="53"/>
      <c r="DT36" s="53"/>
      <c r="DU36" s="53"/>
      <c r="DV36" s="53"/>
      <c r="DW36" s="53"/>
      <c r="DX36" s="49">
        <v>0</v>
      </c>
      <c r="DY36" s="49">
        <v>0</v>
      </c>
      <c r="DZ36" s="49">
        <v>0</v>
      </c>
      <c r="EA36" s="52">
        <v>0</v>
      </c>
      <c r="EB36" s="50">
        <f t="shared" si="31"/>
        <v>0</v>
      </c>
      <c r="EC36" s="50">
        <f t="shared" si="26"/>
        <v>0</v>
      </c>
      <c r="ED36" s="50">
        <f t="shared" si="12"/>
        <v>0</v>
      </c>
    </row>
    <row r="37" spans="2:134" s="24" customFormat="1" ht="18.75" customHeight="1">
      <c r="B37" s="60">
        <v>29</v>
      </c>
      <c r="C37" s="58" t="s">
        <v>74</v>
      </c>
      <c r="D37" s="49">
        <v>5416.1208</v>
      </c>
      <c r="E37" s="49"/>
      <c r="F37" s="50">
        <f t="shared" si="27"/>
        <v>50940</v>
      </c>
      <c r="G37" s="50">
        <f t="shared" si="27"/>
        <v>4097.62101</v>
      </c>
      <c r="H37" s="50">
        <f t="shared" si="30"/>
        <v>3680.5429999999997</v>
      </c>
      <c r="I37" s="50">
        <f t="shared" si="13"/>
        <v>89.82145959857814</v>
      </c>
      <c r="J37" s="50">
        <f t="shared" si="1"/>
        <v>-50940</v>
      </c>
      <c r="K37" s="50">
        <f t="shared" si="29"/>
        <v>-3680.5429999999997</v>
      </c>
      <c r="L37" s="55"/>
      <c r="M37" s="55"/>
      <c r="N37" s="50">
        <f t="shared" si="3"/>
        <v>14013.9</v>
      </c>
      <c r="O37" s="50">
        <f t="shared" si="4"/>
        <v>1020.4460099999999</v>
      </c>
      <c r="P37" s="50">
        <f t="shared" si="5"/>
        <v>603.3430000000001</v>
      </c>
      <c r="Q37" s="50">
        <f t="shared" si="6"/>
        <v>59.125421049958355</v>
      </c>
      <c r="R37" s="52">
        <f t="shared" si="7"/>
        <v>6188.9</v>
      </c>
      <c r="S37" s="50">
        <f t="shared" si="8"/>
        <v>655.40451</v>
      </c>
      <c r="T37" s="50">
        <f t="shared" si="14"/>
        <v>39.589</v>
      </c>
      <c r="U37" s="50">
        <f t="shared" si="15"/>
        <v>6.040391757450678</v>
      </c>
      <c r="V37" s="49">
        <v>188.9</v>
      </c>
      <c r="W37" s="49">
        <v>20.00451</v>
      </c>
      <c r="X37" s="49">
        <v>2.143</v>
      </c>
      <c r="Y37" s="50">
        <f t="shared" si="16"/>
        <v>10.71258431223759</v>
      </c>
      <c r="Z37" s="49">
        <v>2700</v>
      </c>
      <c r="AA37" s="49">
        <v>153.09</v>
      </c>
      <c r="AB37" s="49">
        <v>0.27</v>
      </c>
      <c r="AC37" s="49">
        <f t="shared" si="17"/>
        <v>0.17636684303350972</v>
      </c>
      <c r="AD37" s="49">
        <v>6000</v>
      </c>
      <c r="AE37" s="49">
        <v>635.4</v>
      </c>
      <c r="AF37" s="49">
        <v>37.446</v>
      </c>
      <c r="AG37" s="49">
        <f t="shared" si="18"/>
        <v>5.8932955618508025</v>
      </c>
      <c r="AH37" s="49">
        <v>63</v>
      </c>
      <c r="AI37" s="49">
        <v>1.1529</v>
      </c>
      <c r="AJ37" s="49">
        <v>12</v>
      </c>
      <c r="AK37" s="49">
        <f t="shared" si="19"/>
        <v>1040.8534998698933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53">
        <v>0</v>
      </c>
      <c r="AT37" s="53">
        <v>0</v>
      </c>
      <c r="AU37" s="53">
        <v>0</v>
      </c>
      <c r="AV37" s="49">
        <v>36926.1</v>
      </c>
      <c r="AW37" s="53">
        <v>3077.1749999999997</v>
      </c>
      <c r="AX37" s="49">
        <v>3077.2</v>
      </c>
      <c r="AY37" s="52">
        <v>36926.1</v>
      </c>
      <c r="AZ37" s="53">
        <f t="shared" si="20"/>
        <v>3077.1749999999997</v>
      </c>
      <c r="BA37" s="52"/>
      <c r="BB37" s="49">
        <v>0</v>
      </c>
      <c r="BC37" s="53">
        <v>0</v>
      </c>
      <c r="BD37" s="53"/>
      <c r="BE37" s="53"/>
      <c r="BF37" s="53"/>
      <c r="BG37" s="53"/>
      <c r="BH37" s="52"/>
      <c r="BI37" s="51"/>
      <c r="BJ37" s="51"/>
      <c r="BK37" s="55"/>
      <c r="BL37" s="55"/>
      <c r="BM37" s="55"/>
      <c r="BN37" s="50">
        <f t="shared" si="21"/>
        <v>812</v>
      </c>
      <c r="BO37" s="50">
        <f t="shared" si="22"/>
        <v>32.723600000000005</v>
      </c>
      <c r="BP37" s="50">
        <f t="shared" si="23"/>
        <v>0</v>
      </c>
      <c r="BQ37" s="50">
        <f t="shared" si="24"/>
        <v>0</v>
      </c>
      <c r="BR37" s="49">
        <v>779</v>
      </c>
      <c r="BS37" s="49">
        <v>31.393700000000003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33</v>
      </c>
      <c r="CB37" s="49">
        <v>1.3299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4250</v>
      </c>
      <c r="CN37" s="49">
        <v>178.075</v>
      </c>
      <c r="CO37" s="49">
        <v>0</v>
      </c>
      <c r="CP37" s="49">
        <v>2250</v>
      </c>
      <c r="CQ37" s="49">
        <v>94.275</v>
      </c>
      <c r="CR37" s="49">
        <v>0</v>
      </c>
      <c r="CS37" s="49">
        <v>0</v>
      </c>
      <c r="CT37" s="49">
        <v>0</v>
      </c>
      <c r="CU37" s="49">
        <v>551.484</v>
      </c>
      <c r="CV37" s="49">
        <v>0</v>
      </c>
      <c r="CW37" s="49">
        <v>0</v>
      </c>
      <c r="CX37" s="49">
        <v>0</v>
      </c>
      <c r="CY37" s="49">
        <v>0</v>
      </c>
      <c r="CZ37" s="49">
        <v>0</v>
      </c>
      <c r="DA37" s="49">
        <v>0</v>
      </c>
      <c r="DB37" s="49">
        <v>0</v>
      </c>
      <c r="DC37" s="49">
        <v>0</v>
      </c>
      <c r="DD37" s="49">
        <v>0</v>
      </c>
      <c r="DE37" s="49">
        <v>0</v>
      </c>
      <c r="DF37" s="50">
        <f t="shared" si="9"/>
        <v>50940</v>
      </c>
      <c r="DG37" s="50">
        <f t="shared" si="10"/>
        <v>4097.62101</v>
      </c>
      <c r="DH37" s="50">
        <f t="shared" si="11"/>
        <v>3680.5429999999997</v>
      </c>
      <c r="DI37" s="55">
        <v>0</v>
      </c>
      <c r="DJ37" s="55">
        <v>0</v>
      </c>
      <c r="DK37" s="55">
        <v>0</v>
      </c>
      <c r="DL37" s="49">
        <v>0</v>
      </c>
      <c r="DM37" s="53"/>
      <c r="DN37" s="53"/>
      <c r="DO37" s="52"/>
      <c r="DP37" s="52"/>
      <c r="DQ37" s="52"/>
      <c r="DR37" s="53"/>
      <c r="DS37" s="53"/>
      <c r="DT37" s="53"/>
      <c r="DU37" s="53"/>
      <c r="DV37" s="53"/>
      <c r="DW37" s="53"/>
      <c r="DX37" s="49">
        <v>0</v>
      </c>
      <c r="DY37" s="49">
        <v>0</v>
      </c>
      <c r="DZ37" s="49">
        <v>0</v>
      </c>
      <c r="EA37" s="52">
        <v>0</v>
      </c>
      <c r="EB37" s="50">
        <f t="shared" si="31"/>
        <v>0</v>
      </c>
      <c r="EC37" s="50">
        <f t="shared" si="26"/>
        <v>0</v>
      </c>
      <c r="ED37" s="50">
        <f t="shared" si="12"/>
        <v>0</v>
      </c>
    </row>
    <row r="38" spans="2:134" s="24" customFormat="1" ht="18.75" customHeight="1">
      <c r="B38" s="60">
        <v>30</v>
      </c>
      <c r="C38" s="58" t="s">
        <v>75</v>
      </c>
      <c r="D38" s="49">
        <v>22710.065000000002</v>
      </c>
      <c r="E38" s="49"/>
      <c r="F38" s="50">
        <f t="shared" si="27"/>
        <v>35176.200000000004</v>
      </c>
      <c r="G38" s="50">
        <f t="shared" si="27"/>
        <v>2867.53084</v>
      </c>
      <c r="H38" s="50">
        <f t="shared" si="30"/>
        <v>3447.6150000000002</v>
      </c>
      <c r="I38" s="50">
        <f t="shared" si="13"/>
        <v>120.22939568454652</v>
      </c>
      <c r="J38" s="50">
        <f t="shared" si="1"/>
        <v>-35176.200000000004</v>
      </c>
      <c r="K38" s="50">
        <f t="shared" si="29"/>
        <v>-3447.6150000000002</v>
      </c>
      <c r="L38" s="55"/>
      <c r="M38" s="55"/>
      <c r="N38" s="50">
        <f t="shared" si="3"/>
        <v>8593.199999999999</v>
      </c>
      <c r="O38" s="50">
        <f t="shared" si="4"/>
        <v>652.2808400000001</v>
      </c>
      <c r="P38" s="50">
        <f t="shared" si="5"/>
        <v>1232.3149999999998</v>
      </c>
      <c r="Q38" s="50">
        <f t="shared" si="6"/>
        <v>188.92399169658265</v>
      </c>
      <c r="R38" s="52">
        <f t="shared" si="7"/>
        <v>4400</v>
      </c>
      <c r="S38" s="50">
        <f t="shared" si="8"/>
        <v>465.96000000000004</v>
      </c>
      <c r="T38" s="50">
        <f t="shared" si="14"/>
        <v>708.5219999999999</v>
      </c>
      <c r="U38" s="50">
        <f t="shared" si="15"/>
        <v>152.05639969096057</v>
      </c>
      <c r="V38" s="49">
        <v>800</v>
      </c>
      <c r="W38" s="49">
        <v>84.72</v>
      </c>
      <c r="X38" s="49">
        <v>54.111</v>
      </c>
      <c r="Y38" s="50">
        <f t="shared" si="16"/>
        <v>63.87039660056657</v>
      </c>
      <c r="Z38" s="49">
        <v>1900</v>
      </c>
      <c r="AA38" s="49">
        <v>107.73</v>
      </c>
      <c r="AB38" s="49">
        <v>130.243</v>
      </c>
      <c r="AC38" s="49">
        <f t="shared" si="17"/>
        <v>120.89761440638634</v>
      </c>
      <c r="AD38" s="49">
        <v>3600</v>
      </c>
      <c r="AE38" s="49">
        <v>381.24</v>
      </c>
      <c r="AF38" s="49">
        <v>654.411</v>
      </c>
      <c r="AG38" s="49">
        <f t="shared" si="18"/>
        <v>171.6532892666037</v>
      </c>
      <c r="AH38" s="49">
        <v>730</v>
      </c>
      <c r="AI38" s="49">
        <v>13.359</v>
      </c>
      <c r="AJ38" s="49">
        <v>325</v>
      </c>
      <c r="AK38" s="49">
        <f t="shared" si="19"/>
        <v>2432.816827606857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53">
        <v>0</v>
      </c>
      <c r="AT38" s="53">
        <v>0</v>
      </c>
      <c r="AU38" s="53">
        <v>0</v>
      </c>
      <c r="AV38" s="49">
        <v>26583</v>
      </c>
      <c r="AW38" s="53">
        <v>2215.25</v>
      </c>
      <c r="AX38" s="49">
        <v>2215.3</v>
      </c>
      <c r="AY38" s="52">
        <v>26583</v>
      </c>
      <c r="AZ38" s="53">
        <f t="shared" si="20"/>
        <v>2215.25</v>
      </c>
      <c r="BA38" s="52"/>
      <c r="BB38" s="49">
        <v>0</v>
      </c>
      <c r="BC38" s="53">
        <v>0</v>
      </c>
      <c r="BD38" s="53"/>
      <c r="BE38" s="53"/>
      <c r="BF38" s="53"/>
      <c r="BG38" s="53"/>
      <c r="BH38" s="52"/>
      <c r="BI38" s="51"/>
      <c r="BJ38" s="51"/>
      <c r="BK38" s="55"/>
      <c r="BL38" s="55"/>
      <c r="BM38" s="55"/>
      <c r="BN38" s="50">
        <f t="shared" si="21"/>
        <v>166.4</v>
      </c>
      <c r="BO38" s="50">
        <f t="shared" si="22"/>
        <v>6.705920000000001</v>
      </c>
      <c r="BP38" s="50">
        <f t="shared" si="23"/>
        <v>0</v>
      </c>
      <c r="BQ38" s="50">
        <f t="shared" si="24"/>
        <v>0</v>
      </c>
      <c r="BR38" s="49">
        <v>166.4</v>
      </c>
      <c r="BS38" s="49">
        <v>6.705920000000001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49">
        <v>0</v>
      </c>
      <c r="CH38" s="49">
        <v>0</v>
      </c>
      <c r="CI38" s="49">
        <v>0</v>
      </c>
      <c r="CJ38" s="49">
        <v>0</v>
      </c>
      <c r="CK38" s="49">
        <v>0</v>
      </c>
      <c r="CL38" s="49">
        <v>0</v>
      </c>
      <c r="CM38" s="49">
        <v>1320</v>
      </c>
      <c r="CN38" s="49">
        <v>55.308</v>
      </c>
      <c r="CO38" s="49">
        <v>68.55</v>
      </c>
      <c r="CP38" s="49">
        <v>1320</v>
      </c>
      <c r="CQ38" s="49">
        <v>55.308</v>
      </c>
      <c r="CR38" s="49">
        <v>68.55</v>
      </c>
      <c r="CS38" s="49">
        <v>0</v>
      </c>
      <c r="CT38" s="49">
        <v>0</v>
      </c>
      <c r="CU38" s="49">
        <v>0</v>
      </c>
      <c r="CV38" s="49">
        <v>0</v>
      </c>
      <c r="CW38" s="49">
        <v>0</v>
      </c>
      <c r="CX38" s="49">
        <v>0</v>
      </c>
      <c r="CY38" s="49">
        <v>0</v>
      </c>
      <c r="CZ38" s="49">
        <v>0</v>
      </c>
      <c r="DA38" s="49">
        <v>0</v>
      </c>
      <c r="DB38" s="49">
        <v>76.8</v>
      </c>
      <c r="DC38" s="49">
        <v>3.2179200000000003</v>
      </c>
      <c r="DD38" s="49">
        <v>0</v>
      </c>
      <c r="DE38" s="49">
        <v>0</v>
      </c>
      <c r="DF38" s="50">
        <f t="shared" si="9"/>
        <v>35176.200000000004</v>
      </c>
      <c r="DG38" s="50">
        <f t="shared" si="10"/>
        <v>2867.53084</v>
      </c>
      <c r="DH38" s="50">
        <f t="shared" si="11"/>
        <v>3447.6150000000002</v>
      </c>
      <c r="DI38" s="55">
        <v>0</v>
      </c>
      <c r="DJ38" s="55">
        <v>0</v>
      </c>
      <c r="DK38" s="55">
        <v>0</v>
      </c>
      <c r="DL38" s="49">
        <v>0</v>
      </c>
      <c r="DM38" s="53"/>
      <c r="DN38" s="53"/>
      <c r="DO38" s="52"/>
      <c r="DP38" s="52"/>
      <c r="DQ38" s="52"/>
      <c r="DR38" s="53"/>
      <c r="DS38" s="53"/>
      <c r="DT38" s="53"/>
      <c r="DU38" s="53"/>
      <c r="DV38" s="53"/>
      <c r="DW38" s="53"/>
      <c r="DX38" s="49">
        <v>0</v>
      </c>
      <c r="DY38" s="49">
        <v>0</v>
      </c>
      <c r="DZ38" s="49">
        <v>0</v>
      </c>
      <c r="EA38" s="52">
        <v>0</v>
      </c>
      <c r="EB38" s="50">
        <f t="shared" si="31"/>
        <v>0</v>
      </c>
      <c r="EC38" s="50">
        <f t="shared" si="26"/>
        <v>0</v>
      </c>
      <c r="ED38" s="50">
        <f t="shared" si="12"/>
        <v>0</v>
      </c>
    </row>
    <row r="39" spans="2:134" s="24" customFormat="1" ht="18.75" customHeight="1">
      <c r="B39" s="60">
        <v>31</v>
      </c>
      <c r="C39" s="58" t="s">
        <v>76</v>
      </c>
      <c r="D39" s="49">
        <v>10062.910899999999</v>
      </c>
      <c r="E39" s="49"/>
      <c r="F39" s="50">
        <f t="shared" si="27"/>
        <v>75754.9</v>
      </c>
      <c r="G39" s="50">
        <f t="shared" si="27"/>
        <v>5653.006219999999</v>
      </c>
      <c r="H39" s="50">
        <f t="shared" si="30"/>
        <v>5814.219000000001</v>
      </c>
      <c r="I39" s="50">
        <f t="shared" si="13"/>
        <v>102.85180616694956</v>
      </c>
      <c r="J39" s="50">
        <f t="shared" si="1"/>
        <v>-75754.9</v>
      </c>
      <c r="K39" s="50">
        <f t="shared" si="29"/>
        <v>-5814.219000000001</v>
      </c>
      <c r="L39" s="55"/>
      <c r="M39" s="55"/>
      <c r="N39" s="50">
        <f t="shared" si="3"/>
        <v>28079.800000000003</v>
      </c>
      <c r="O39" s="50">
        <f t="shared" si="4"/>
        <v>1680.0812199999998</v>
      </c>
      <c r="P39" s="50">
        <f t="shared" si="5"/>
        <v>1841.319</v>
      </c>
      <c r="Q39" s="50">
        <f t="shared" si="6"/>
        <v>109.59702293440314</v>
      </c>
      <c r="R39" s="52">
        <f t="shared" si="7"/>
        <v>6720.4</v>
      </c>
      <c r="S39" s="50">
        <f t="shared" si="8"/>
        <v>711.6903599999999</v>
      </c>
      <c r="T39" s="50">
        <f t="shared" si="14"/>
        <v>889.119</v>
      </c>
      <c r="U39" s="50">
        <f t="shared" si="15"/>
        <v>124.93059481654353</v>
      </c>
      <c r="V39" s="49">
        <v>20.4</v>
      </c>
      <c r="W39" s="49">
        <v>2.16036</v>
      </c>
      <c r="X39" s="49">
        <v>0.173</v>
      </c>
      <c r="Y39" s="50">
        <f t="shared" si="16"/>
        <v>8.007924605158399</v>
      </c>
      <c r="Z39" s="49">
        <v>6500</v>
      </c>
      <c r="AA39" s="49">
        <v>368.55</v>
      </c>
      <c r="AB39" s="49">
        <v>220.4</v>
      </c>
      <c r="AC39" s="49">
        <f t="shared" si="17"/>
        <v>59.80192646859314</v>
      </c>
      <c r="AD39" s="49">
        <v>6700</v>
      </c>
      <c r="AE39" s="49">
        <v>709.53</v>
      </c>
      <c r="AF39" s="49">
        <v>888.946</v>
      </c>
      <c r="AG39" s="49">
        <f t="shared" si="18"/>
        <v>125.28659817062</v>
      </c>
      <c r="AH39" s="49">
        <v>680</v>
      </c>
      <c r="AI39" s="49">
        <v>12.444</v>
      </c>
      <c r="AJ39" s="49">
        <v>181.7</v>
      </c>
      <c r="AK39" s="49">
        <f t="shared" si="19"/>
        <v>1460.1414336226292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53">
        <v>0</v>
      </c>
      <c r="AT39" s="53">
        <v>0</v>
      </c>
      <c r="AU39" s="53">
        <v>0</v>
      </c>
      <c r="AV39" s="49">
        <v>47675.1</v>
      </c>
      <c r="AW39" s="53">
        <v>3972.9249999999997</v>
      </c>
      <c r="AX39" s="49">
        <v>3972.9</v>
      </c>
      <c r="AY39" s="52">
        <v>47675.1</v>
      </c>
      <c r="AZ39" s="53">
        <f t="shared" si="20"/>
        <v>3972.9249999999997</v>
      </c>
      <c r="BA39" s="52"/>
      <c r="BB39" s="49">
        <v>0</v>
      </c>
      <c r="BC39" s="53">
        <v>0</v>
      </c>
      <c r="BD39" s="53"/>
      <c r="BE39" s="53"/>
      <c r="BF39" s="53"/>
      <c r="BG39" s="53"/>
      <c r="BH39" s="52"/>
      <c r="BI39" s="51"/>
      <c r="BJ39" s="51"/>
      <c r="BK39" s="55"/>
      <c r="BL39" s="55"/>
      <c r="BM39" s="55"/>
      <c r="BN39" s="50">
        <f t="shared" si="21"/>
        <v>4200</v>
      </c>
      <c r="BO39" s="50">
        <f t="shared" si="22"/>
        <v>169.26</v>
      </c>
      <c r="BP39" s="50">
        <f t="shared" si="23"/>
        <v>496</v>
      </c>
      <c r="BQ39" s="50">
        <f t="shared" si="24"/>
        <v>293.0402930402931</v>
      </c>
      <c r="BR39" s="49">
        <v>4200</v>
      </c>
      <c r="BS39" s="49">
        <v>169.26</v>
      </c>
      <c r="BT39" s="49">
        <v>496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49">
        <v>0</v>
      </c>
      <c r="CH39" s="49">
        <v>0</v>
      </c>
      <c r="CI39" s="49">
        <v>0</v>
      </c>
      <c r="CJ39" s="49">
        <v>0</v>
      </c>
      <c r="CK39" s="49">
        <v>0</v>
      </c>
      <c r="CL39" s="49">
        <v>0</v>
      </c>
      <c r="CM39" s="49">
        <v>5401.4</v>
      </c>
      <c r="CN39" s="49">
        <v>226.31866</v>
      </c>
      <c r="CO39" s="49">
        <v>54.1</v>
      </c>
      <c r="CP39" s="49">
        <v>2201.4</v>
      </c>
      <c r="CQ39" s="49">
        <v>92.23866000000001</v>
      </c>
      <c r="CR39" s="49">
        <v>54.1</v>
      </c>
      <c r="CS39" s="49">
        <v>0</v>
      </c>
      <c r="CT39" s="49">
        <v>0</v>
      </c>
      <c r="CU39" s="49">
        <v>0</v>
      </c>
      <c r="CV39" s="49">
        <v>0</v>
      </c>
      <c r="CW39" s="49">
        <v>0</v>
      </c>
      <c r="CX39" s="49">
        <v>0</v>
      </c>
      <c r="CY39" s="49">
        <v>0</v>
      </c>
      <c r="CZ39" s="49">
        <v>0</v>
      </c>
      <c r="DA39" s="49">
        <v>0</v>
      </c>
      <c r="DB39" s="49">
        <v>4578</v>
      </c>
      <c r="DC39" s="49">
        <v>191.81820000000002</v>
      </c>
      <c r="DD39" s="49">
        <v>0</v>
      </c>
      <c r="DE39" s="49">
        <v>0</v>
      </c>
      <c r="DF39" s="50">
        <f t="shared" si="9"/>
        <v>75754.9</v>
      </c>
      <c r="DG39" s="50">
        <f t="shared" si="10"/>
        <v>5653.006219999999</v>
      </c>
      <c r="DH39" s="50">
        <f t="shared" si="11"/>
        <v>5814.219000000001</v>
      </c>
      <c r="DI39" s="55">
        <v>0</v>
      </c>
      <c r="DJ39" s="55">
        <v>0</v>
      </c>
      <c r="DK39" s="55">
        <v>0</v>
      </c>
      <c r="DL39" s="49">
        <v>0</v>
      </c>
      <c r="DM39" s="53"/>
      <c r="DN39" s="53"/>
      <c r="DO39" s="52"/>
      <c r="DP39" s="52"/>
      <c r="DQ39" s="52"/>
      <c r="DR39" s="53"/>
      <c r="DS39" s="53"/>
      <c r="DT39" s="53"/>
      <c r="DU39" s="53"/>
      <c r="DV39" s="53"/>
      <c r="DW39" s="53"/>
      <c r="DX39" s="49">
        <v>0</v>
      </c>
      <c r="DY39" s="49">
        <v>0</v>
      </c>
      <c r="DZ39" s="49">
        <v>0</v>
      </c>
      <c r="EA39" s="52">
        <v>0</v>
      </c>
      <c r="EB39" s="50">
        <f t="shared" si="31"/>
        <v>0</v>
      </c>
      <c r="EC39" s="50">
        <f t="shared" si="26"/>
        <v>0</v>
      </c>
      <c r="ED39" s="50">
        <f t="shared" si="12"/>
        <v>0</v>
      </c>
    </row>
    <row r="40" spans="2:134" s="24" customFormat="1" ht="18.75" customHeight="1">
      <c r="B40" s="60">
        <v>32</v>
      </c>
      <c r="C40" s="58" t="s">
        <v>77</v>
      </c>
      <c r="D40" s="49">
        <v>23030.050300000003</v>
      </c>
      <c r="E40" s="49"/>
      <c r="F40" s="50">
        <f t="shared" si="27"/>
        <v>60285</v>
      </c>
      <c r="G40" s="50">
        <f t="shared" si="27"/>
        <v>4921.657243333334</v>
      </c>
      <c r="H40" s="50">
        <f t="shared" si="30"/>
        <v>4771.386</v>
      </c>
      <c r="I40" s="50">
        <f t="shared" si="13"/>
        <v>96.9467348922584</v>
      </c>
      <c r="J40" s="50">
        <f t="shared" si="1"/>
        <v>-60285</v>
      </c>
      <c r="K40" s="50">
        <f t="shared" si="29"/>
        <v>-4771.386</v>
      </c>
      <c r="L40" s="55"/>
      <c r="M40" s="55"/>
      <c r="N40" s="50">
        <f t="shared" si="3"/>
        <v>19897.7</v>
      </c>
      <c r="O40" s="50">
        <f t="shared" si="4"/>
        <v>1556.04891</v>
      </c>
      <c r="P40" s="50">
        <f t="shared" si="5"/>
        <v>1405.7859999999998</v>
      </c>
      <c r="Q40" s="50">
        <f t="shared" si="6"/>
        <v>90.34330418315706</v>
      </c>
      <c r="R40" s="52">
        <f t="shared" si="7"/>
        <v>10270</v>
      </c>
      <c r="S40" s="50">
        <f t="shared" si="8"/>
        <v>1087.5929999999998</v>
      </c>
      <c r="T40" s="50">
        <f t="shared" si="14"/>
        <v>621.382</v>
      </c>
      <c r="U40" s="50">
        <f t="shared" si="15"/>
        <v>57.13368879718792</v>
      </c>
      <c r="V40" s="49">
        <v>470</v>
      </c>
      <c r="W40" s="49">
        <v>49.773</v>
      </c>
      <c r="X40" s="49">
        <v>67.957</v>
      </c>
      <c r="Y40" s="50">
        <f t="shared" si="16"/>
        <v>136.5338637413859</v>
      </c>
      <c r="Z40" s="49">
        <v>5260</v>
      </c>
      <c r="AA40" s="49">
        <v>298.242</v>
      </c>
      <c r="AB40" s="49">
        <v>261.304</v>
      </c>
      <c r="AC40" s="49">
        <f t="shared" si="17"/>
        <v>87.614755802335</v>
      </c>
      <c r="AD40" s="49">
        <v>9800</v>
      </c>
      <c r="AE40" s="49">
        <v>1037.82</v>
      </c>
      <c r="AF40" s="49">
        <v>553.425</v>
      </c>
      <c r="AG40" s="49">
        <f t="shared" si="18"/>
        <v>53.325721223333524</v>
      </c>
      <c r="AH40" s="49">
        <v>460.2</v>
      </c>
      <c r="AI40" s="49">
        <v>8.421660000000001</v>
      </c>
      <c r="AJ40" s="49">
        <v>185.5</v>
      </c>
      <c r="AK40" s="49">
        <f t="shared" si="19"/>
        <v>2202.653633606676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53">
        <v>0</v>
      </c>
      <c r="AT40" s="53">
        <v>0</v>
      </c>
      <c r="AU40" s="53">
        <v>0</v>
      </c>
      <c r="AV40" s="49">
        <v>40387.3</v>
      </c>
      <c r="AW40" s="53">
        <v>3365.6083333333336</v>
      </c>
      <c r="AX40" s="49">
        <v>3365.6</v>
      </c>
      <c r="AY40" s="52">
        <v>40387.3</v>
      </c>
      <c r="AZ40" s="53">
        <f t="shared" si="20"/>
        <v>3365.6083333333336</v>
      </c>
      <c r="BA40" s="52"/>
      <c r="BB40" s="49">
        <v>0</v>
      </c>
      <c r="BC40" s="53">
        <v>0</v>
      </c>
      <c r="BD40" s="53"/>
      <c r="BE40" s="53"/>
      <c r="BF40" s="53"/>
      <c r="BG40" s="53"/>
      <c r="BH40" s="52"/>
      <c r="BI40" s="51"/>
      <c r="BJ40" s="51"/>
      <c r="BK40" s="55"/>
      <c r="BL40" s="55"/>
      <c r="BM40" s="55"/>
      <c r="BN40" s="50">
        <f t="shared" si="21"/>
        <v>1207.5</v>
      </c>
      <c r="BO40" s="50">
        <f t="shared" si="22"/>
        <v>48.66225</v>
      </c>
      <c r="BP40" s="50">
        <f t="shared" si="23"/>
        <v>212.1</v>
      </c>
      <c r="BQ40" s="50">
        <f t="shared" si="24"/>
        <v>435.8614737296364</v>
      </c>
      <c r="BR40" s="49">
        <v>907.5</v>
      </c>
      <c r="BS40" s="49">
        <v>36.57225</v>
      </c>
      <c r="BT40" s="49">
        <v>202.5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  <c r="BZ40" s="49">
        <v>0</v>
      </c>
      <c r="CA40" s="49">
        <v>300</v>
      </c>
      <c r="CB40" s="49">
        <v>12.09</v>
      </c>
      <c r="CC40" s="49">
        <v>9.6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900</v>
      </c>
      <c r="CK40" s="49">
        <v>37.71</v>
      </c>
      <c r="CL40" s="49">
        <v>0</v>
      </c>
      <c r="CM40" s="49">
        <v>1800</v>
      </c>
      <c r="CN40" s="49">
        <v>75.42</v>
      </c>
      <c r="CO40" s="49">
        <v>125.5</v>
      </c>
      <c r="CP40" s="49">
        <v>1800</v>
      </c>
      <c r="CQ40" s="49">
        <v>75.42</v>
      </c>
      <c r="CR40" s="49">
        <v>125.5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0</v>
      </c>
      <c r="DA40" s="49">
        <v>0</v>
      </c>
      <c r="DB40" s="49">
        <v>0</v>
      </c>
      <c r="DC40" s="49">
        <v>0</v>
      </c>
      <c r="DD40" s="49">
        <v>0</v>
      </c>
      <c r="DE40" s="49">
        <v>0</v>
      </c>
      <c r="DF40" s="50">
        <f t="shared" si="9"/>
        <v>60285</v>
      </c>
      <c r="DG40" s="50">
        <f t="shared" si="10"/>
        <v>4921.657243333334</v>
      </c>
      <c r="DH40" s="50">
        <f t="shared" si="11"/>
        <v>4771.386</v>
      </c>
      <c r="DI40" s="55">
        <v>0</v>
      </c>
      <c r="DJ40" s="55">
        <v>0</v>
      </c>
      <c r="DK40" s="55">
        <v>0</v>
      </c>
      <c r="DL40" s="49">
        <v>0</v>
      </c>
      <c r="DM40" s="53"/>
      <c r="DN40" s="53"/>
      <c r="DO40" s="52"/>
      <c r="DP40" s="52"/>
      <c r="DQ40" s="52"/>
      <c r="DR40" s="53"/>
      <c r="DS40" s="53"/>
      <c r="DT40" s="53"/>
      <c r="DU40" s="53"/>
      <c r="DV40" s="53"/>
      <c r="DW40" s="53"/>
      <c r="DX40" s="49">
        <v>0</v>
      </c>
      <c r="DY40" s="49">
        <v>0</v>
      </c>
      <c r="DZ40" s="49">
        <v>0</v>
      </c>
      <c r="EA40" s="52">
        <v>0</v>
      </c>
      <c r="EB40" s="50">
        <f t="shared" si="31"/>
        <v>0</v>
      </c>
      <c r="EC40" s="50">
        <f t="shared" si="26"/>
        <v>0</v>
      </c>
      <c r="ED40" s="50">
        <f t="shared" si="12"/>
        <v>0</v>
      </c>
    </row>
    <row r="41" spans="2:134" s="24" customFormat="1" ht="18.75" customHeight="1">
      <c r="B41" s="60">
        <v>33</v>
      </c>
      <c r="C41" s="58" t="s">
        <v>78</v>
      </c>
      <c r="D41" s="49">
        <v>31158.788800000002</v>
      </c>
      <c r="E41" s="49"/>
      <c r="F41" s="50">
        <f t="shared" si="27"/>
        <v>51216.8</v>
      </c>
      <c r="G41" s="50">
        <f t="shared" si="27"/>
        <v>4187.4747333333335</v>
      </c>
      <c r="H41" s="50">
        <f t="shared" si="30"/>
        <v>4177.969</v>
      </c>
      <c r="I41" s="50">
        <f t="shared" si="13"/>
        <v>99.77299604323184</v>
      </c>
      <c r="J41" s="50">
        <f aca="true" t="shared" si="32" ref="J41:J71">L41-F41</f>
        <v>-51216.8</v>
      </c>
      <c r="K41" s="50">
        <f t="shared" si="29"/>
        <v>-4177.969</v>
      </c>
      <c r="L41" s="55"/>
      <c r="M41" s="55"/>
      <c r="N41" s="50">
        <f aca="true" t="shared" si="33" ref="N41:N72">V41+Z41+AD41+AH41+AL41+AP41+BK41+BR41+BU41+BX41+CA41+CD41+CJ41+CM41+CS41+CV41+DB41</f>
        <v>9658</v>
      </c>
      <c r="O41" s="50">
        <f aca="true" t="shared" si="34" ref="O41:O72">W41+AA41+AE41+AI41+AM41+AQ41+BL41+BS41+BV41+BY41+CB41+CE41+CK41+CN41+CT41+CW41+DC41</f>
        <v>724.2413999999999</v>
      </c>
      <c r="P41" s="50">
        <f aca="true" t="shared" si="35" ref="P41:P72">X41+AB41+AF41+AJ41+AN41+AR41+BM41+BT41+BW41+BZ41+CC41+CF41+CL41+CO41+CU41+CX41+DD41+DE41</f>
        <v>714.769</v>
      </c>
      <c r="Q41" s="50">
        <f t="shared" si="6"/>
        <v>98.69209354781431</v>
      </c>
      <c r="R41" s="52">
        <f t="shared" si="7"/>
        <v>4500</v>
      </c>
      <c r="S41" s="50">
        <f aca="true" t="shared" si="36" ref="S41:S72">W41+AE41</f>
        <v>476.54999999999995</v>
      </c>
      <c r="T41" s="50">
        <f t="shared" si="14"/>
        <v>353.51</v>
      </c>
      <c r="U41" s="50">
        <f t="shared" si="15"/>
        <v>74.1810932745777</v>
      </c>
      <c r="V41" s="49">
        <v>300</v>
      </c>
      <c r="W41" s="49">
        <v>31.77</v>
      </c>
      <c r="X41" s="49">
        <v>10.024</v>
      </c>
      <c r="Y41" s="50">
        <f t="shared" si="16"/>
        <v>31.551778407302482</v>
      </c>
      <c r="Z41" s="49">
        <v>2800</v>
      </c>
      <c r="AA41" s="49">
        <v>158.76</v>
      </c>
      <c r="AB41" s="49">
        <v>31.659</v>
      </c>
      <c r="AC41" s="49">
        <f t="shared" si="17"/>
        <v>19.941421012849585</v>
      </c>
      <c r="AD41" s="49">
        <v>4200</v>
      </c>
      <c r="AE41" s="49">
        <v>444.78</v>
      </c>
      <c r="AF41" s="49">
        <v>343.486</v>
      </c>
      <c r="AG41" s="49">
        <f t="shared" si="18"/>
        <v>77.22604433652592</v>
      </c>
      <c r="AH41" s="49">
        <v>408</v>
      </c>
      <c r="AI41" s="49">
        <v>7.4664</v>
      </c>
      <c r="AJ41" s="49">
        <v>256</v>
      </c>
      <c r="AK41" s="49">
        <f t="shared" si="19"/>
        <v>3428.6938819243546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53">
        <v>0</v>
      </c>
      <c r="AT41" s="53">
        <v>0</v>
      </c>
      <c r="AU41" s="53">
        <v>0</v>
      </c>
      <c r="AV41" s="49">
        <v>41558.8</v>
      </c>
      <c r="AW41" s="53">
        <v>3463.2333333333336</v>
      </c>
      <c r="AX41" s="49">
        <v>3463.2</v>
      </c>
      <c r="AY41" s="52">
        <v>41558.8</v>
      </c>
      <c r="AZ41" s="53">
        <f t="shared" si="20"/>
        <v>3463.2333333333336</v>
      </c>
      <c r="BA41" s="52"/>
      <c r="BB41" s="49">
        <v>0</v>
      </c>
      <c r="BC41" s="53">
        <v>0</v>
      </c>
      <c r="BD41" s="53"/>
      <c r="BE41" s="53"/>
      <c r="BF41" s="53"/>
      <c r="BG41" s="53"/>
      <c r="BH41" s="52"/>
      <c r="BI41" s="51"/>
      <c r="BJ41" s="51"/>
      <c r="BK41" s="55"/>
      <c r="BL41" s="55"/>
      <c r="BM41" s="55"/>
      <c r="BN41" s="50">
        <f t="shared" si="21"/>
        <v>150</v>
      </c>
      <c r="BO41" s="50">
        <f t="shared" si="22"/>
        <v>6.045</v>
      </c>
      <c r="BP41" s="50">
        <f t="shared" si="23"/>
        <v>30</v>
      </c>
      <c r="BQ41" s="50">
        <f t="shared" si="24"/>
        <v>496.27791563275434</v>
      </c>
      <c r="BR41" s="49">
        <v>60</v>
      </c>
      <c r="BS41" s="49">
        <v>2.418</v>
      </c>
      <c r="BT41" s="49">
        <v>0</v>
      </c>
      <c r="BU41" s="49">
        <v>0</v>
      </c>
      <c r="BV41" s="49">
        <v>0</v>
      </c>
      <c r="BW41" s="49">
        <v>0</v>
      </c>
      <c r="BX41" s="49">
        <v>0</v>
      </c>
      <c r="BY41" s="49">
        <v>0</v>
      </c>
      <c r="BZ41" s="49">
        <v>0</v>
      </c>
      <c r="CA41" s="49">
        <v>90</v>
      </c>
      <c r="CB41" s="49">
        <v>3.6270000000000002</v>
      </c>
      <c r="CC41" s="49">
        <v>30</v>
      </c>
      <c r="CD41" s="49">
        <v>0</v>
      </c>
      <c r="CE41" s="49">
        <v>0</v>
      </c>
      <c r="CF41" s="49">
        <v>0</v>
      </c>
      <c r="CG41" s="49">
        <v>0</v>
      </c>
      <c r="CH41" s="49">
        <v>0</v>
      </c>
      <c r="CI41" s="49">
        <v>0</v>
      </c>
      <c r="CJ41" s="49">
        <v>0</v>
      </c>
      <c r="CK41" s="49">
        <v>0</v>
      </c>
      <c r="CL41" s="49">
        <v>0</v>
      </c>
      <c r="CM41" s="49">
        <v>1800</v>
      </c>
      <c r="CN41" s="49">
        <v>75.42</v>
      </c>
      <c r="CO41" s="49">
        <v>43.6</v>
      </c>
      <c r="CP41" s="49">
        <v>1800</v>
      </c>
      <c r="CQ41" s="49">
        <v>75.42</v>
      </c>
      <c r="CR41" s="49">
        <v>43.6</v>
      </c>
      <c r="CS41" s="49">
        <v>0</v>
      </c>
      <c r="CT41" s="49">
        <v>0</v>
      </c>
      <c r="CU41" s="49">
        <v>0</v>
      </c>
      <c r="CV41" s="49">
        <v>0</v>
      </c>
      <c r="CW41" s="49">
        <v>0</v>
      </c>
      <c r="CX41" s="49">
        <v>0</v>
      </c>
      <c r="CY41" s="49">
        <v>0</v>
      </c>
      <c r="CZ41" s="49">
        <v>0</v>
      </c>
      <c r="DA41" s="49">
        <v>0</v>
      </c>
      <c r="DB41" s="49">
        <v>0</v>
      </c>
      <c r="DC41" s="49">
        <v>0</v>
      </c>
      <c r="DD41" s="49">
        <v>0</v>
      </c>
      <c r="DE41" s="49">
        <v>0</v>
      </c>
      <c r="DF41" s="50">
        <f aca="true" t="shared" si="37" ref="DF41:DF72">V41+Z41+AD41+AH41+AL41+AP41+AS41+AV41+BB41+BH41+BK41+BR41+BU41+BX41+CA41+CD41+CG41+CJ41+CM41+CS41+CV41+CY41+DB41</f>
        <v>51216.8</v>
      </c>
      <c r="DG41" s="50">
        <f aca="true" t="shared" si="38" ref="DG41:DG72">W41+AA41+AE41+AI41+AM41+AQ41+AT41+AW41+BC41+BI41+BL41+BS41+BV41+BY41+CB41+CE41+CH41+CK41+CN41+CT41+CW41+CZ41+DC41</f>
        <v>4187.4747333333335</v>
      </c>
      <c r="DH41" s="50">
        <f aca="true" t="shared" si="39" ref="DH41:DH72">X41+AB41+AF41+AJ41+AN41+AR41+AU41+AX41+BD41+BJ41+BM41+BT41+BW41+BZ41+CC41+CF41+CI41+CL41+CO41+CU41+CX41+DA41+DD41+DE41</f>
        <v>4177.969</v>
      </c>
      <c r="DI41" s="55">
        <v>0</v>
      </c>
      <c r="DJ41" s="55">
        <v>0</v>
      </c>
      <c r="DK41" s="55">
        <v>0</v>
      </c>
      <c r="DL41" s="49">
        <v>0</v>
      </c>
      <c r="DM41" s="53"/>
      <c r="DN41" s="53"/>
      <c r="DO41" s="52"/>
      <c r="DP41" s="52"/>
      <c r="DQ41" s="52"/>
      <c r="DR41" s="53"/>
      <c r="DS41" s="53"/>
      <c r="DT41" s="53"/>
      <c r="DU41" s="53"/>
      <c r="DV41" s="53"/>
      <c r="DW41" s="53"/>
      <c r="DX41" s="49">
        <v>0</v>
      </c>
      <c r="DY41" s="49">
        <v>0</v>
      </c>
      <c r="DZ41" s="49">
        <v>0</v>
      </c>
      <c r="EA41" s="52">
        <v>0</v>
      </c>
      <c r="EB41" s="50">
        <f t="shared" si="31"/>
        <v>0</v>
      </c>
      <c r="EC41" s="50">
        <f t="shared" si="26"/>
        <v>0</v>
      </c>
      <c r="ED41" s="50">
        <f aca="true" t="shared" si="40" ref="ED41:ED71">DK41+DN41+DQ41+DT41+DW41+DZ41+EA41</f>
        <v>0</v>
      </c>
    </row>
    <row r="42" spans="2:134" s="24" customFormat="1" ht="18.75" customHeight="1">
      <c r="B42" s="60">
        <v>34</v>
      </c>
      <c r="C42" s="58" t="s">
        <v>79</v>
      </c>
      <c r="D42" s="49">
        <v>23758.882400000002</v>
      </c>
      <c r="E42" s="49"/>
      <c r="F42" s="50">
        <f t="shared" si="27"/>
        <v>16682</v>
      </c>
      <c r="G42" s="50">
        <f t="shared" si="27"/>
        <v>1294.11569</v>
      </c>
      <c r="H42" s="50">
        <f t="shared" si="30"/>
        <v>1246.5529999999999</v>
      </c>
      <c r="I42" s="50">
        <f t="shared" si="13"/>
        <v>96.3246956692102</v>
      </c>
      <c r="J42" s="50">
        <f t="shared" si="32"/>
        <v>-16682</v>
      </c>
      <c r="K42" s="50">
        <f t="shared" si="29"/>
        <v>-1246.5529999999999</v>
      </c>
      <c r="L42" s="55"/>
      <c r="M42" s="55"/>
      <c r="N42" s="50">
        <f t="shared" si="33"/>
        <v>4934.3</v>
      </c>
      <c r="O42" s="50">
        <f t="shared" si="34"/>
        <v>315.14069</v>
      </c>
      <c r="P42" s="50">
        <f t="shared" si="35"/>
        <v>267.553</v>
      </c>
      <c r="Q42" s="50">
        <f t="shared" si="6"/>
        <v>84.89954121760664</v>
      </c>
      <c r="R42" s="52">
        <f t="shared" si="7"/>
        <v>1421.5</v>
      </c>
      <c r="S42" s="50">
        <f t="shared" si="36"/>
        <v>150.53685</v>
      </c>
      <c r="T42" s="50">
        <f t="shared" si="14"/>
        <v>126.953</v>
      </c>
      <c r="U42" s="50">
        <f t="shared" si="15"/>
        <v>84.33350372350691</v>
      </c>
      <c r="V42" s="49">
        <v>31.5</v>
      </c>
      <c r="W42" s="49">
        <v>3.3358499999999998</v>
      </c>
      <c r="X42" s="49">
        <v>1.453</v>
      </c>
      <c r="Y42" s="50">
        <f t="shared" si="16"/>
        <v>43.55711437864413</v>
      </c>
      <c r="Z42" s="49">
        <v>1405</v>
      </c>
      <c r="AA42" s="49">
        <v>79.6635</v>
      </c>
      <c r="AB42" s="49">
        <v>0</v>
      </c>
      <c r="AC42" s="49">
        <f t="shared" si="17"/>
        <v>0</v>
      </c>
      <c r="AD42" s="49">
        <v>1390</v>
      </c>
      <c r="AE42" s="49">
        <v>147.201</v>
      </c>
      <c r="AF42" s="49">
        <v>125.5</v>
      </c>
      <c r="AG42" s="49">
        <f t="shared" si="18"/>
        <v>85.25757297844444</v>
      </c>
      <c r="AH42" s="49">
        <v>22</v>
      </c>
      <c r="AI42" s="49">
        <v>0.4026</v>
      </c>
      <c r="AJ42" s="49">
        <v>0</v>
      </c>
      <c r="AK42" s="49">
        <f t="shared" si="19"/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53">
        <v>0</v>
      </c>
      <c r="AT42" s="53">
        <v>0</v>
      </c>
      <c r="AU42" s="53">
        <v>0</v>
      </c>
      <c r="AV42" s="49">
        <v>11747.7</v>
      </c>
      <c r="AW42" s="53">
        <v>978.975</v>
      </c>
      <c r="AX42" s="49">
        <v>979</v>
      </c>
      <c r="AY42" s="52">
        <v>11747.7</v>
      </c>
      <c r="AZ42" s="53">
        <f t="shared" si="20"/>
        <v>978.975</v>
      </c>
      <c r="BA42" s="52"/>
      <c r="BB42" s="49">
        <v>0</v>
      </c>
      <c r="BC42" s="53">
        <v>0</v>
      </c>
      <c r="BD42" s="53"/>
      <c r="BE42" s="53"/>
      <c r="BF42" s="53"/>
      <c r="BG42" s="53"/>
      <c r="BH42" s="52"/>
      <c r="BI42" s="51"/>
      <c r="BJ42" s="51"/>
      <c r="BK42" s="55"/>
      <c r="BL42" s="55"/>
      <c r="BM42" s="55"/>
      <c r="BN42" s="50">
        <f t="shared" si="21"/>
        <v>1785.8</v>
      </c>
      <c r="BO42" s="50">
        <f aca="true" t="shared" si="41" ref="BO42:BO73">BS42+BV42+BY42+CB42</f>
        <v>71.96774</v>
      </c>
      <c r="BP42" s="50">
        <f t="shared" si="23"/>
        <v>140.6</v>
      </c>
      <c r="BQ42" s="50">
        <f t="shared" si="24"/>
        <v>195.36531229131273</v>
      </c>
      <c r="BR42" s="49">
        <v>1785.8</v>
      </c>
      <c r="BS42" s="49">
        <v>71.96774</v>
      </c>
      <c r="BT42" s="49">
        <v>140.6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0</v>
      </c>
      <c r="CI42" s="49">
        <v>0</v>
      </c>
      <c r="CJ42" s="49">
        <v>0</v>
      </c>
      <c r="CK42" s="49">
        <v>0</v>
      </c>
      <c r="CL42" s="49">
        <v>0</v>
      </c>
      <c r="CM42" s="49">
        <v>300</v>
      </c>
      <c r="CN42" s="49">
        <v>12.57</v>
      </c>
      <c r="CO42" s="49">
        <v>0</v>
      </c>
      <c r="CP42" s="49">
        <v>300</v>
      </c>
      <c r="CQ42" s="49">
        <v>12.57</v>
      </c>
      <c r="CR42" s="49">
        <v>0</v>
      </c>
      <c r="CS42" s="49">
        <v>0</v>
      </c>
      <c r="CT42" s="49">
        <v>0</v>
      </c>
      <c r="CU42" s="49">
        <v>0</v>
      </c>
      <c r="CV42" s="49">
        <v>0</v>
      </c>
      <c r="CW42" s="49">
        <v>0</v>
      </c>
      <c r="CX42" s="49">
        <v>0</v>
      </c>
      <c r="CY42" s="49">
        <v>0</v>
      </c>
      <c r="CZ42" s="49">
        <v>0</v>
      </c>
      <c r="DA42" s="49">
        <v>0</v>
      </c>
      <c r="DB42" s="49">
        <v>0</v>
      </c>
      <c r="DC42" s="49">
        <v>0</v>
      </c>
      <c r="DD42" s="49">
        <v>0</v>
      </c>
      <c r="DE42" s="49">
        <v>0</v>
      </c>
      <c r="DF42" s="50">
        <f t="shared" si="37"/>
        <v>16682</v>
      </c>
      <c r="DG42" s="50">
        <f t="shared" si="38"/>
        <v>1294.11569</v>
      </c>
      <c r="DH42" s="50">
        <f t="shared" si="39"/>
        <v>1246.5529999999999</v>
      </c>
      <c r="DI42" s="55">
        <v>0</v>
      </c>
      <c r="DJ42" s="55">
        <v>0</v>
      </c>
      <c r="DK42" s="55">
        <v>0</v>
      </c>
      <c r="DL42" s="49">
        <v>0</v>
      </c>
      <c r="DM42" s="53"/>
      <c r="DN42" s="53"/>
      <c r="DO42" s="52"/>
      <c r="DP42" s="52"/>
      <c r="DQ42" s="52"/>
      <c r="DR42" s="53"/>
      <c r="DS42" s="53"/>
      <c r="DT42" s="53"/>
      <c r="DU42" s="53"/>
      <c r="DV42" s="53"/>
      <c r="DW42" s="53"/>
      <c r="DX42" s="49">
        <v>0</v>
      </c>
      <c r="DY42" s="49">
        <v>0</v>
      </c>
      <c r="DZ42" s="49">
        <v>0</v>
      </c>
      <c r="EA42" s="52">
        <v>0</v>
      </c>
      <c r="EB42" s="50">
        <f t="shared" si="31"/>
        <v>0</v>
      </c>
      <c r="EC42" s="50">
        <f t="shared" si="26"/>
        <v>0</v>
      </c>
      <c r="ED42" s="50">
        <f t="shared" si="40"/>
        <v>0</v>
      </c>
    </row>
    <row r="43" spans="2:134" s="24" customFormat="1" ht="18.75" customHeight="1">
      <c r="B43" s="60">
        <v>35</v>
      </c>
      <c r="C43" s="58" t="s">
        <v>80</v>
      </c>
      <c r="D43" s="49">
        <v>13756.437399999999</v>
      </c>
      <c r="E43" s="49"/>
      <c r="F43" s="50">
        <f t="shared" si="27"/>
        <v>67194.29999999999</v>
      </c>
      <c r="G43" s="50">
        <f t="shared" si="27"/>
        <v>5309.509976666667</v>
      </c>
      <c r="H43" s="50">
        <f t="shared" si="30"/>
        <v>5258.0024</v>
      </c>
      <c r="I43" s="50">
        <f t="shared" si="13"/>
        <v>99.02989961610349</v>
      </c>
      <c r="J43" s="50">
        <f t="shared" si="32"/>
        <v>-67194.29999999999</v>
      </c>
      <c r="K43" s="50">
        <f t="shared" si="29"/>
        <v>-5258.0024</v>
      </c>
      <c r="L43" s="55"/>
      <c r="M43" s="55"/>
      <c r="N43" s="50">
        <f t="shared" si="33"/>
        <v>24294.1</v>
      </c>
      <c r="O43" s="50">
        <f t="shared" si="34"/>
        <v>1734.4933100000003</v>
      </c>
      <c r="P43" s="50">
        <f t="shared" si="35"/>
        <v>1683.0024</v>
      </c>
      <c r="Q43" s="50">
        <f t="shared" si="6"/>
        <v>97.03135724403572</v>
      </c>
      <c r="R43" s="52">
        <f t="shared" si="7"/>
        <v>10210.3</v>
      </c>
      <c r="S43" s="50">
        <f t="shared" si="36"/>
        <v>1081.27077</v>
      </c>
      <c r="T43" s="50">
        <f t="shared" si="14"/>
        <v>1307.97</v>
      </c>
      <c r="U43" s="50">
        <f t="shared" si="15"/>
        <v>120.96600003346063</v>
      </c>
      <c r="V43" s="49">
        <v>2220.3</v>
      </c>
      <c r="W43" s="49">
        <v>235.12977000000004</v>
      </c>
      <c r="X43" s="49">
        <v>245.634</v>
      </c>
      <c r="Y43" s="50">
        <f t="shared" si="16"/>
        <v>104.46741814105461</v>
      </c>
      <c r="Z43" s="49">
        <v>5270</v>
      </c>
      <c r="AA43" s="49">
        <v>298.809</v>
      </c>
      <c r="AB43" s="49">
        <v>15.3324</v>
      </c>
      <c r="AC43" s="49">
        <f t="shared" si="17"/>
        <v>5.13117074786904</v>
      </c>
      <c r="AD43" s="49">
        <v>7990</v>
      </c>
      <c r="AE43" s="49">
        <v>846.1410000000001</v>
      </c>
      <c r="AF43" s="49">
        <v>1062.336</v>
      </c>
      <c r="AG43" s="49">
        <f t="shared" si="18"/>
        <v>125.55070608799241</v>
      </c>
      <c r="AH43" s="49">
        <v>596.3</v>
      </c>
      <c r="AI43" s="49">
        <v>10.912289999999999</v>
      </c>
      <c r="AJ43" s="49">
        <v>329.7</v>
      </c>
      <c r="AK43" s="49">
        <f t="shared" si="19"/>
        <v>3021.3639850113955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53">
        <v>0</v>
      </c>
      <c r="AT43" s="53">
        <v>0</v>
      </c>
      <c r="AU43" s="53">
        <v>0</v>
      </c>
      <c r="AV43" s="49">
        <v>42900.2</v>
      </c>
      <c r="AW43" s="53">
        <v>3575.0166666666664</v>
      </c>
      <c r="AX43" s="49">
        <v>3575</v>
      </c>
      <c r="AY43" s="52">
        <v>42900.2</v>
      </c>
      <c r="AZ43" s="53">
        <f t="shared" si="20"/>
        <v>3575.0166666666664</v>
      </c>
      <c r="BA43" s="52"/>
      <c r="BB43" s="49">
        <v>0</v>
      </c>
      <c r="BC43" s="53">
        <v>0</v>
      </c>
      <c r="BD43" s="53"/>
      <c r="BE43" s="53"/>
      <c r="BF43" s="53"/>
      <c r="BG43" s="53"/>
      <c r="BH43" s="52"/>
      <c r="BI43" s="51"/>
      <c r="BJ43" s="51"/>
      <c r="BK43" s="55"/>
      <c r="BL43" s="55"/>
      <c r="BM43" s="55"/>
      <c r="BN43" s="50">
        <f t="shared" si="21"/>
        <v>507.5</v>
      </c>
      <c r="BO43" s="50">
        <f t="shared" si="41"/>
        <v>20.452250000000003</v>
      </c>
      <c r="BP43" s="50">
        <f t="shared" si="23"/>
        <v>0</v>
      </c>
      <c r="BQ43" s="50">
        <f t="shared" si="24"/>
        <v>0</v>
      </c>
      <c r="BR43" s="49">
        <v>507.5</v>
      </c>
      <c r="BS43" s="49">
        <v>20.452250000000003</v>
      </c>
      <c r="BT43" s="49">
        <v>0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0</v>
      </c>
      <c r="CC43" s="49">
        <v>0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0</v>
      </c>
      <c r="CM43" s="49">
        <v>7100</v>
      </c>
      <c r="CN43" s="49">
        <v>297.49</v>
      </c>
      <c r="CO43" s="49">
        <v>0</v>
      </c>
      <c r="CP43" s="49">
        <v>2500</v>
      </c>
      <c r="CQ43" s="49">
        <v>104.75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0</v>
      </c>
      <c r="DA43" s="49">
        <v>0</v>
      </c>
      <c r="DB43" s="49">
        <v>610</v>
      </c>
      <c r="DC43" s="49">
        <v>25.559</v>
      </c>
      <c r="DD43" s="49">
        <v>30</v>
      </c>
      <c r="DE43" s="49">
        <v>0</v>
      </c>
      <c r="DF43" s="50">
        <f t="shared" si="37"/>
        <v>67194.29999999999</v>
      </c>
      <c r="DG43" s="50">
        <f t="shared" si="38"/>
        <v>5309.509976666667</v>
      </c>
      <c r="DH43" s="50">
        <f t="shared" si="39"/>
        <v>5258.0024</v>
      </c>
      <c r="DI43" s="55">
        <v>0</v>
      </c>
      <c r="DJ43" s="55">
        <v>0</v>
      </c>
      <c r="DK43" s="55">
        <v>0</v>
      </c>
      <c r="DL43" s="49">
        <v>0</v>
      </c>
      <c r="DM43" s="53"/>
      <c r="DN43" s="53"/>
      <c r="DO43" s="52"/>
      <c r="DP43" s="52"/>
      <c r="DQ43" s="52"/>
      <c r="DR43" s="53"/>
      <c r="DS43" s="53"/>
      <c r="DT43" s="53"/>
      <c r="DU43" s="53"/>
      <c r="DV43" s="53"/>
      <c r="DW43" s="53"/>
      <c r="DX43" s="49">
        <v>0</v>
      </c>
      <c r="DY43" s="49">
        <v>0</v>
      </c>
      <c r="DZ43" s="49">
        <v>0</v>
      </c>
      <c r="EA43" s="52">
        <v>0</v>
      </c>
      <c r="EB43" s="50">
        <f t="shared" si="31"/>
        <v>0</v>
      </c>
      <c r="EC43" s="50">
        <f aca="true" t="shared" si="42" ref="EC43:EC73">DJ43+DM43+DP43+DS43+DV43+DY43</f>
        <v>0</v>
      </c>
      <c r="ED43" s="50">
        <f t="shared" si="40"/>
        <v>0</v>
      </c>
    </row>
    <row r="44" spans="2:134" s="24" customFormat="1" ht="18.75" customHeight="1">
      <c r="B44" s="60">
        <v>36</v>
      </c>
      <c r="C44" s="58" t="s">
        <v>81</v>
      </c>
      <c r="D44" s="49">
        <v>4825.221799999999</v>
      </c>
      <c r="E44" s="49"/>
      <c r="F44" s="50">
        <f t="shared" si="27"/>
        <v>33575</v>
      </c>
      <c r="G44" s="50">
        <f t="shared" si="27"/>
        <v>2618.2780866666667</v>
      </c>
      <c r="H44" s="50">
        <f t="shared" si="30"/>
        <v>2357.4450000000006</v>
      </c>
      <c r="I44" s="50">
        <f t="shared" si="13"/>
        <v>90.03799145725071</v>
      </c>
      <c r="J44" s="50">
        <f t="shared" si="32"/>
        <v>-33575</v>
      </c>
      <c r="K44" s="50">
        <f t="shared" si="29"/>
        <v>-2357.4450000000006</v>
      </c>
      <c r="L44" s="55"/>
      <c r="M44" s="55"/>
      <c r="N44" s="50">
        <f t="shared" si="33"/>
        <v>8629.8</v>
      </c>
      <c r="O44" s="50">
        <f t="shared" si="34"/>
        <v>539.51142</v>
      </c>
      <c r="P44" s="50">
        <f t="shared" si="35"/>
        <v>278.645</v>
      </c>
      <c r="Q44" s="50">
        <f t="shared" si="6"/>
        <v>51.64765557696628</v>
      </c>
      <c r="R44" s="52">
        <f t="shared" si="7"/>
        <v>2300</v>
      </c>
      <c r="S44" s="50">
        <f t="shared" si="36"/>
        <v>243.57</v>
      </c>
      <c r="T44" s="50">
        <f t="shared" si="14"/>
        <v>174.097</v>
      </c>
      <c r="U44" s="50">
        <f t="shared" si="15"/>
        <v>71.47719341462414</v>
      </c>
      <c r="V44" s="49">
        <v>100</v>
      </c>
      <c r="W44" s="49">
        <v>10.59</v>
      </c>
      <c r="X44" s="49">
        <v>0.101</v>
      </c>
      <c r="Y44" s="50">
        <f t="shared" si="16"/>
        <v>0.9537299338999057</v>
      </c>
      <c r="Z44" s="49">
        <v>2550</v>
      </c>
      <c r="AA44" s="49">
        <v>144.585</v>
      </c>
      <c r="AB44" s="49">
        <v>0</v>
      </c>
      <c r="AC44" s="49">
        <f t="shared" si="17"/>
        <v>0</v>
      </c>
      <c r="AD44" s="49">
        <v>2200</v>
      </c>
      <c r="AE44" s="49">
        <v>232.98</v>
      </c>
      <c r="AF44" s="49">
        <v>173.996</v>
      </c>
      <c r="AG44" s="49">
        <f t="shared" si="18"/>
        <v>74.68280539102071</v>
      </c>
      <c r="AH44" s="49">
        <v>281</v>
      </c>
      <c r="AI44" s="49">
        <v>5.1423000000000005</v>
      </c>
      <c r="AJ44" s="49">
        <v>54</v>
      </c>
      <c r="AK44" s="49">
        <f t="shared" si="19"/>
        <v>1050.1137623242516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53">
        <v>0</v>
      </c>
      <c r="AT44" s="53">
        <v>0</v>
      </c>
      <c r="AU44" s="53">
        <v>0</v>
      </c>
      <c r="AV44" s="49">
        <v>24945.2</v>
      </c>
      <c r="AW44" s="53">
        <v>2078.766666666667</v>
      </c>
      <c r="AX44" s="49">
        <v>2078.8</v>
      </c>
      <c r="AY44" s="52">
        <v>24945.2</v>
      </c>
      <c r="AZ44" s="53">
        <f t="shared" si="20"/>
        <v>2078.766666666667</v>
      </c>
      <c r="BA44" s="52"/>
      <c r="BB44" s="49">
        <v>0</v>
      </c>
      <c r="BC44" s="53">
        <v>0</v>
      </c>
      <c r="BD44" s="53"/>
      <c r="BE44" s="53"/>
      <c r="BF44" s="53"/>
      <c r="BG44" s="53"/>
      <c r="BH44" s="52"/>
      <c r="BI44" s="51"/>
      <c r="BJ44" s="51"/>
      <c r="BK44" s="55"/>
      <c r="BL44" s="55"/>
      <c r="BM44" s="55"/>
      <c r="BN44" s="50">
        <f t="shared" si="21"/>
        <v>241</v>
      </c>
      <c r="BO44" s="50">
        <f t="shared" si="41"/>
        <v>9.7123</v>
      </c>
      <c r="BP44" s="50">
        <f t="shared" si="23"/>
        <v>50.548</v>
      </c>
      <c r="BQ44" s="50">
        <f t="shared" si="24"/>
        <v>520.453445630798</v>
      </c>
      <c r="BR44" s="49">
        <v>241</v>
      </c>
      <c r="BS44" s="49">
        <v>9.7123</v>
      </c>
      <c r="BT44" s="49">
        <v>50.548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0</v>
      </c>
      <c r="CL44" s="49">
        <v>0</v>
      </c>
      <c r="CM44" s="49">
        <v>3257.8</v>
      </c>
      <c r="CN44" s="49">
        <v>136.50182000000004</v>
      </c>
      <c r="CO44" s="49">
        <v>0</v>
      </c>
      <c r="CP44" s="49">
        <v>1557.8</v>
      </c>
      <c r="CQ44" s="49">
        <v>65.27182</v>
      </c>
      <c r="CR44" s="49">
        <v>0</v>
      </c>
      <c r="CS44" s="49">
        <v>0</v>
      </c>
      <c r="CT44" s="49">
        <v>0</v>
      </c>
      <c r="CU44" s="49">
        <v>0</v>
      </c>
      <c r="CV44" s="49">
        <v>0</v>
      </c>
      <c r="CW44" s="49">
        <v>0</v>
      </c>
      <c r="CX44" s="49">
        <v>0</v>
      </c>
      <c r="CY44" s="49">
        <v>0</v>
      </c>
      <c r="CZ44" s="49">
        <v>0</v>
      </c>
      <c r="DA44" s="49">
        <v>0</v>
      </c>
      <c r="DB44" s="49">
        <v>0</v>
      </c>
      <c r="DC44" s="49">
        <v>0</v>
      </c>
      <c r="DD44" s="49">
        <v>0</v>
      </c>
      <c r="DE44" s="49">
        <v>0</v>
      </c>
      <c r="DF44" s="50">
        <f t="shared" si="37"/>
        <v>33575</v>
      </c>
      <c r="DG44" s="50">
        <f t="shared" si="38"/>
        <v>2618.2780866666667</v>
      </c>
      <c r="DH44" s="50">
        <f t="shared" si="39"/>
        <v>2357.4450000000006</v>
      </c>
      <c r="DI44" s="55">
        <v>0</v>
      </c>
      <c r="DJ44" s="55">
        <v>0</v>
      </c>
      <c r="DK44" s="55">
        <v>0</v>
      </c>
      <c r="DL44" s="49">
        <v>0</v>
      </c>
      <c r="DM44" s="53"/>
      <c r="DN44" s="53"/>
      <c r="DO44" s="52"/>
      <c r="DP44" s="52"/>
      <c r="DQ44" s="52"/>
      <c r="DR44" s="53"/>
      <c r="DS44" s="53"/>
      <c r="DT44" s="53"/>
      <c r="DU44" s="53"/>
      <c r="DV44" s="53"/>
      <c r="DW44" s="53"/>
      <c r="DX44" s="49">
        <v>0</v>
      </c>
      <c r="DY44" s="49">
        <v>0</v>
      </c>
      <c r="DZ44" s="49">
        <v>0</v>
      </c>
      <c r="EA44" s="52">
        <v>0</v>
      </c>
      <c r="EB44" s="50">
        <f t="shared" si="31"/>
        <v>0</v>
      </c>
      <c r="EC44" s="50">
        <f t="shared" si="42"/>
        <v>0</v>
      </c>
      <c r="ED44" s="50">
        <f t="shared" si="40"/>
        <v>0</v>
      </c>
    </row>
    <row r="45" spans="2:134" s="24" customFormat="1" ht="18.75" customHeight="1">
      <c r="B45" s="60">
        <v>37</v>
      </c>
      <c r="C45" s="58" t="s">
        <v>82</v>
      </c>
      <c r="D45" s="49">
        <v>11342.455399999999</v>
      </c>
      <c r="E45" s="49"/>
      <c r="F45" s="50">
        <f t="shared" si="27"/>
        <v>21831.9</v>
      </c>
      <c r="G45" s="50">
        <f t="shared" si="27"/>
        <v>1728.9989533333332</v>
      </c>
      <c r="H45" s="50">
        <f t="shared" si="30"/>
        <v>1520.668</v>
      </c>
      <c r="I45" s="50">
        <f t="shared" si="13"/>
        <v>87.95077620309182</v>
      </c>
      <c r="J45" s="50">
        <f t="shared" si="32"/>
        <v>-21831.9</v>
      </c>
      <c r="K45" s="50">
        <f t="shared" si="29"/>
        <v>-1520.668</v>
      </c>
      <c r="L45" s="55"/>
      <c r="M45" s="55"/>
      <c r="N45" s="50">
        <f t="shared" si="33"/>
        <v>7614.2</v>
      </c>
      <c r="O45" s="50">
        <f t="shared" si="34"/>
        <v>544.19062</v>
      </c>
      <c r="P45" s="50">
        <f t="shared" si="35"/>
        <v>335.868</v>
      </c>
      <c r="Q45" s="50">
        <f t="shared" si="6"/>
        <v>61.71881463153482</v>
      </c>
      <c r="R45" s="52">
        <f t="shared" si="7"/>
        <v>2610</v>
      </c>
      <c r="S45" s="50">
        <f t="shared" si="36"/>
        <v>276.399</v>
      </c>
      <c r="T45" s="50">
        <f t="shared" si="14"/>
        <v>282.068</v>
      </c>
      <c r="U45" s="50">
        <f t="shared" si="15"/>
        <v>102.0510204450812</v>
      </c>
      <c r="V45" s="49">
        <v>229</v>
      </c>
      <c r="W45" s="49">
        <v>24.2511</v>
      </c>
      <c r="X45" s="49">
        <v>0.068</v>
      </c>
      <c r="Y45" s="50">
        <f t="shared" si="16"/>
        <v>0.28039965197454964</v>
      </c>
      <c r="Z45" s="49">
        <v>4007.1</v>
      </c>
      <c r="AA45" s="49">
        <v>227.20256999999998</v>
      </c>
      <c r="AB45" s="49">
        <v>0</v>
      </c>
      <c r="AC45" s="49">
        <f t="shared" si="17"/>
        <v>0</v>
      </c>
      <c r="AD45" s="49">
        <v>2381</v>
      </c>
      <c r="AE45" s="49">
        <v>252.1479</v>
      </c>
      <c r="AF45" s="49">
        <v>282</v>
      </c>
      <c r="AG45" s="49">
        <f t="shared" si="18"/>
        <v>111.8391229909113</v>
      </c>
      <c r="AH45" s="49">
        <v>50.4</v>
      </c>
      <c r="AI45" s="49">
        <v>0.92232</v>
      </c>
      <c r="AJ45" s="49">
        <v>28.8</v>
      </c>
      <c r="AK45" s="49">
        <f t="shared" si="19"/>
        <v>3122.56049960968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53">
        <v>0</v>
      </c>
      <c r="AT45" s="53">
        <v>0</v>
      </c>
      <c r="AU45" s="53">
        <v>0</v>
      </c>
      <c r="AV45" s="49">
        <v>14217.7</v>
      </c>
      <c r="AW45" s="53">
        <v>1184.8083333333334</v>
      </c>
      <c r="AX45" s="49">
        <v>1184.8</v>
      </c>
      <c r="AY45" s="52">
        <v>14217.7</v>
      </c>
      <c r="AZ45" s="53">
        <f t="shared" si="20"/>
        <v>1184.8083333333334</v>
      </c>
      <c r="BA45" s="52"/>
      <c r="BB45" s="49">
        <v>0</v>
      </c>
      <c r="BC45" s="53">
        <v>0</v>
      </c>
      <c r="BD45" s="53"/>
      <c r="BE45" s="53"/>
      <c r="BF45" s="53"/>
      <c r="BG45" s="53"/>
      <c r="BH45" s="52"/>
      <c r="BI45" s="51"/>
      <c r="BJ45" s="51"/>
      <c r="BK45" s="55"/>
      <c r="BL45" s="55"/>
      <c r="BM45" s="55"/>
      <c r="BN45" s="50">
        <f t="shared" si="21"/>
        <v>0</v>
      </c>
      <c r="BO45" s="50">
        <f t="shared" si="41"/>
        <v>0</v>
      </c>
      <c r="BP45" s="50">
        <f t="shared" si="23"/>
        <v>0</v>
      </c>
      <c r="BQ45" s="50" t="e">
        <f t="shared" si="24"/>
        <v>#DIV/0!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  <c r="CL45" s="49">
        <v>0</v>
      </c>
      <c r="CM45" s="49">
        <v>946.7</v>
      </c>
      <c r="CN45" s="49">
        <v>39.66673000000001</v>
      </c>
      <c r="CO45" s="49">
        <v>25</v>
      </c>
      <c r="CP45" s="49">
        <v>946.7</v>
      </c>
      <c r="CQ45" s="49">
        <v>39.66673000000001</v>
      </c>
      <c r="CR45" s="49">
        <v>25</v>
      </c>
      <c r="CS45" s="49">
        <v>0</v>
      </c>
      <c r="CT45" s="49">
        <v>0</v>
      </c>
      <c r="CU45" s="49">
        <v>0</v>
      </c>
      <c r="CV45" s="49">
        <v>0</v>
      </c>
      <c r="CW45" s="49">
        <v>0</v>
      </c>
      <c r="CX45" s="49">
        <v>0</v>
      </c>
      <c r="CY45" s="49">
        <v>0</v>
      </c>
      <c r="CZ45" s="49">
        <v>0</v>
      </c>
      <c r="DA45" s="49">
        <v>0</v>
      </c>
      <c r="DB45" s="49">
        <v>0</v>
      </c>
      <c r="DC45" s="49">
        <v>0</v>
      </c>
      <c r="DD45" s="49">
        <v>0</v>
      </c>
      <c r="DE45" s="49">
        <v>0</v>
      </c>
      <c r="DF45" s="50">
        <f t="shared" si="37"/>
        <v>21831.9</v>
      </c>
      <c r="DG45" s="50">
        <f t="shared" si="38"/>
        <v>1728.9989533333332</v>
      </c>
      <c r="DH45" s="50">
        <f t="shared" si="39"/>
        <v>1520.668</v>
      </c>
      <c r="DI45" s="55">
        <v>0</v>
      </c>
      <c r="DJ45" s="55">
        <v>0</v>
      </c>
      <c r="DK45" s="55">
        <v>0</v>
      </c>
      <c r="DL45" s="49">
        <v>0</v>
      </c>
      <c r="DM45" s="53"/>
      <c r="DN45" s="53"/>
      <c r="DO45" s="52"/>
      <c r="DP45" s="52"/>
      <c r="DQ45" s="52"/>
      <c r="DR45" s="53"/>
      <c r="DS45" s="53"/>
      <c r="DT45" s="53"/>
      <c r="DU45" s="53"/>
      <c r="DV45" s="53"/>
      <c r="DW45" s="53"/>
      <c r="DX45" s="49">
        <v>0</v>
      </c>
      <c r="DY45" s="49">
        <v>0</v>
      </c>
      <c r="DZ45" s="49">
        <v>0</v>
      </c>
      <c r="EA45" s="52">
        <v>0</v>
      </c>
      <c r="EB45" s="50">
        <f t="shared" si="31"/>
        <v>0</v>
      </c>
      <c r="EC45" s="50">
        <f t="shared" si="42"/>
        <v>0</v>
      </c>
      <c r="ED45" s="50">
        <f t="shared" si="40"/>
        <v>0</v>
      </c>
    </row>
    <row r="46" spans="2:134" s="24" customFormat="1" ht="18.75" customHeight="1">
      <c r="B46" s="60">
        <v>38</v>
      </c>
      <c r="C46" s="58" t="s">
        <v>83</v>
      </c>
      <c r="D46" s="49">
        <v>2995.7835</v>
      </c>
      <c r="E46" s="49"/>
      <c r="F46" s="50">
        <f t="shared" si="27"/>
        <v>32288.6</v>
      </c>
      <c r="G46" s="50">
        <f t="shared" si="27"/>
        <v>2587.6435633333326</v>
      </c>
      <c r="H46" s="50">
        <f t="shared" si="30"/>
        <v>2290.914</v>
      </c>
      <c r="I46" s="50">
        <f t="shared" si="13"/>
        <v>88.53282702695368</v>
      </c>
      <c r="J46" s="50">
        <f t="shared" si="32"/>
        <v>-32288.6</v>
      </c>
      <c r="K46" s="50">
        <f t="shared" si="29"/>
        <v>-2290.914</v>
      </c>
      <c r="L46" s="55"/>
      <c r="M46" s="55"/>
      <c r="N46" s="50">
        <f t="shared" si="33"/>
        <v>9828.1</v>
      </c>
      <c r="O46" s="50">
        <f t="shared" si="34"/>
        <v>715.93523</v>
      </c>
      <c r="P46" s="50">
        <f t="shared" si="35"/>
        <v>419.21399999999994</v>
      </c>
      <c r="Q46" s="50">
        <f t="shared" si="6"/>
        <v>58.554738254744066</v>
      </c>
      <c r="R46" s="52">
        <f t="shared" si="7"/>
        <v>4031</v>
      </c>
      <c r="S46" s="50">
        <f t="shared" si="36"/>
        <v>426.8829</v>
      </c>
      <c r="T46" s="50">
        <f t="shared" si="14"/>
        <v>278.338</v>
      </c>
      <c r="U46" s="50">
        <f t="shared" si="15"/>
        <v>65.20242436508936</v>
      </c>
      <c r="V46" s="49">
        <v>431</v>
      </c>
      <c r="W46" s="49">
        <v>45.6429</v>
      </c>
      <c r="X46" s="49">
        <v>29.433</v>
      </c>
      <c r="Y46" s="50">
        <f t="shared" si="16"/>
        <v>64.48538545973197</v>
      </c>
      <c r="Z46" s="49">
        <v>3500</v>
      </c>
      <c r="AA46" s="49">
        <v>198.45</v>
      </c>
      <c r="AB46" s="49">
        <v>20.376</v>
      </c>
      <c r="AC46" s="49">
        <f t="shared" si="17"/>
        <v>10.267573696145126</v>
      </c>
      <c r="AD46" s="49">
        <v>3600</v>
      </c>
      <c r="AE46" s="49">
        <v>381.24</v>
      </c>
      <c r="AF46" s="49">
        <v>248.905</v>
      </c>
      <c r="AG46" s="49">
        <f t="shared" si="18"/>
        <v>65.28826985625852</v>
      </c>
      <c r="AH46" s="49">
        <v>214.6</v>
      </c>
      <c r="AI46" s="49">
        <v>3.92718</v>
      </c>
      <c r="AJ46" s="49">
        <v>96.6</v>
      </c>
      <c r="AK46" s="49">
        <f t="shared" si="19"/>
        <v>2459.780300368203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53">
        <v>0</v>
      </c>
      <c r="AT46" s="53">
        <v>0</v>
      </c>
      <c r="AU46" s="53">
        <v>0</v>
      </c>
      <c r="AV46" s="49">
        <v>22460.5</v>
      </c>
      <c r="AW46" s="53">
        <v>1871.7083333333333</v>
      </c>
      <c r="AX46" s="49">
        <v>1871.7</v>
      </c>
      <c r="AY46" s="52">
        <v>22460.5</v>
      </c>
      <c r="AZ46" s="53">
        <f t="shared" si="20"/>
        <v>1871.7083333333333</v>
      </c>
      <c r="BA46" s="52"/>
      <c r="BB46" s="49">
        <v>0</v>
      </c>
      <c r="BC46" s="53">
        <v>0</v>
      </c>
      <c r="BD46" s="53"/>
      <c r="BE46" s="53"/>
      <c r="BF46" s="53"/>
      <c r="BG46" s="53"/>
      <c r="BH46" s="52"/>
      <c r="BI46" s="51"/>
      <c r="BJ46" s="51"/>
      <c r="BK46" s="55"/>
      <c r="BL46" s="55"/>
      <c r="BM46" s="55"/>
      <c r="BN46" s="50">
        <f t="shared" si="21"/>
        <v>363.5</v>
      </c>
      <c r="BO46" s="50">
        <f t="shared" si="41"/>
        <v>14.64905</v>
      </c>
      <c r="BP46" s="50">
        <f t="shared" si="23"/>
        <v>3.5</v>
      </c>
      <c r="BQ46" s="50">
        <f t="shared" si="24"/>
        <v>23.8923343151945</v>
      </c>
      <c r="BR46" s="49">
        <v>179.5</v>
      </c>
      <c r="BS46" s="49">
        <v>7.23385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184</v>
      </c>
      <c r="CB46" s="49">
        <v>7.4152000000000005</v>
      </c>
      <c r="CC46" s="49">
        <v>3.5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0</v>
      </c>
      <c r="CL46" s="49">
        <v>0</v>
      </c>
      <c r="CM46" s="49">
        <v>1669</v>
      </c>
      <c r="CN46" s="49">
        <v>69.93110000000001</v>
      </c>
      <c r="CO46" s="49">
        <v>20.4</v>
      </c>
      <c r="CP46" s="49">
        <v>1654</v>
      </c>
      <c r="CQ46" s="49">
        <v>69.3026</v>
      </c>
      <c r="CR46" s="49">
        <v>20.4</v>
      </c>
      <c r="CS46" s="49">
        <v>50</v>
      </c>
      <c r="CT46" s="49">
        <v>2.095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0</v>
      </c>
      <c r="DA46" s="49">
        <v>0</v>
      </c>
      <c r="DB46" s="49">
        <v>0</v>
      </c>
      <c r="DC46" s="49">
        <v>0</v>
      </c>
      <c r="DD46" s="49">
        <v>0</v>
      </c>
      <c r="DE46" s="49">
        <v>0</v>
      </c>
      <c r="DF46" s="50">
        <f t="shared" si="37"/>
        <v>32288.6</v>
      </c>
      <c r="DG46" s="50">
        <f t="shared" si="38"/>
        <v>2587.6435633333326</v>
      </c>
      <c r="DH46" s="50">
        <f t="shared" si="39"/>
        <v>2290.914</v>
      </c>
      <c r="DI46" s="55">
        <v>0</v>
      </c>
      <c r="DJ46" s="55">
        <v>0</v>
      </c>
      <c r="DK46" s="55">
        <v>0</v>
      </c>
      <c r="DL46" s="49">
        <v>0</v>
      </c>
      <c r="DM46" s="53"/>
      <c r="DN46" s="53"/>
      <c r="DO46" s="52"/>
      <c r="DP46" s="52"/>
      <c r="DQ46" s="52"/>
      <c r="DR46" s="53"/>
      <c r="DS46" s="53"/>
      <c r="DT46" s="53"/>
      <c r="DU46" s="53"/>
      <c r="DV46" s="53"/>
      <c r="DW46" s="53"/>
      <c r="DX46" s="49">
        <v>0</v>
      </c>
      <c r="DY46" s="49">
        <v>0</v>
      </c>
      <c r="DZ46" s="49">
        <v>0</v>
      </c>
      <c r="EA46" s="52">
        <v>0</v>
      </c>
      <c r="EB46" s="50">
        <f t="shared" si="31"/>
        <v>0</v>
      </c>
      <c r="EC46" s="50">
        <f t="shared" si="42"/>
        <v>0</v>
      </c>
      <c r="ED46" s="50">
        <f t="shared" si="40"/>
        <v>0</v>
      </c>
    </row>
    <row r="47" spans="2:134" s="24" customFormat="1" ht="18.75" customHeight="1">
      <c r="B47" s="60">
        <v>39</v>
      </c>
      <c r="C47" s="58" t="s">
        <v>84</v>
      </c>
      <c r="D47" s="49">
        <v>393.6545</v>
      </c>
      <c r="E47" s="49"/>
      <c r="F47" s="50">
        <f t="shared" si="27"/>
        <v>16856.3</v>
      </c>
      <c r="G47" s="50">
        <f t="shared" si="27"/>
        <v>1378.1539933333336</v>
      </c>
      <c r="H47" s="50">
        <f t="shared" si="30"/>
        <v>1126.118</v>
      </c>
      <c r="I47" s="50">
        <f t="shared" si="13"/>
        <v>81.7120586993522</v>
      </c>
      <c r="J47" s="50">
        <f t="shared" si="32"/>
        <v>-16856.3</v>
      </c>
      <c r="K47" s="50">
        <f t="shared" si="29"/>
        <v>-1126.118</v>
      </c>
      <c r="L47" s="55"/>
      <c r="M47" s="55"/>
      <c r="N47" s="50">
        <f t="shared" si="33"/>
        <v>4568.2</v>
      </c>
      <c r="O47" s="50">
        <f t="shared" si="34"/>
        <v>354.14565999999996</v>
      </c>
      <c r="P47" s="50">
        <f t="shared" si="35"/>
        <v>102.118</v>
      </c>
      <c r="Q47" s="50">
        <f t="shared" si="6"/>
        <v>28.835027937374697</v>
      </c>
      <c r="R47" s="52">
        <f t="shared" si="7"/>
        <v>2186</v>
      </c>
      <c r="S47" s="50">
        <f t="shared" si="36"/>
        <v>231.4974</v>
      </c>
      <c r="T47" s="50">
        <f t="shared" si="14"/>
        <v>102.118</v>
      </c>
      <c r="U47" s="50">
        <f t="shared" si="15"/>
        <v>44.11194250993747</v>
      </c>
      <c r="V47" s="49">
        <v>236</v>
      </c>
      <c r="W47" s="49">
        <v>24.9924</v>
      </c>
      <c r="X47" s="49">
        <v>0.118</v>
      </c>
      <c r="Y47" s="50">
        <f t="shared" si="16"/>
        <v>0.4721435316336166</v>
      </c>
      <c r="Z47" s="49">
        <v>1750</v>
      </c>
      <c r="AA47" s="49">
        <v>99.225</v>
      </c>
      <c r="AB47" s="49">
        <v>0</v>
      </c>
      <c r="AC47" s="49">
        <f t="shared" si="17"/>
        <v>0</v>
      </c>
      <c r="AD47" s="49">
        <v>1950</v>
      </c>
      <c r="AE47" s="49">
        <v>206.505</v>
      </c>
      <c r="AF47" s="49">
        <v>102</v>
      </c>
      <c r="AG47" s="49">
        <f t="shared" si="18"/>
        <v>49.39347715551682</v>
      </c>
      <c r="AH47" s="49">
        <v>115.2</v>
      </c>
      <c r="AI47" s="49">
        <v>2.1081600000000003</v>
      </c>
      <c r="AJ47" s="49">
        <v>0</v>
      </c>
      <c r="AK47" s="49">
        <f t="shared" si="19"/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53">
        <v>0</v>
      </c>
      <c r="AT47" s="53">
        <v>0</v>
      </c>
      <c r="AU47" s="53">
        <v>0</v>
      </c>
      <c r="AV47" s="49">
        <v>12288.1</v>
      </c>
      <c r="AW47" s="53">
        <v>1024.0083333333334</v>
      </c>
      <c r="AX47" s="49">
        <v>1024</v>
      </c>
      <c r="AY47" s="52">
        <v>12288.1</v>
      </c>
      <c r="AZ47" s="53">
        <f t="shared" si="20"/>
        <v>1024.0083333333334</v>
      </c>
      <c r="BA47" s="52"/>
      <c r="BB47" s="49">
        <v>0</v>
      </c>
      <c r="BC47" s="53">
        <v>0</v>
      </c>
      <c r="BD47" s="53"/>
      <c r="BE47" s="53"/>
      <c r="BF47" s="53"/>
      <c r="BG47" s="53"/>
      <c r="BH47" s="52"/>
      <c r="BI47" s="51"/>
      <c r="BJ47" s="51"/>
      <c r="BK47" s="55"/>
      <c r="BL47" s="55"/>
      <c r="BM47" s="55"/>
      <c r="BN47" s="50">
        <f t="shared" si="21"/>
        <v>217</v>
      </c>
      <c r="BO47" s="50">
        <f t="shared" si="41"/>
        <v>8.7451</v>
      </c>
      <c r="BP47" s="50">
        <f t="shared" si="23"/>
        <v>0</v>
      </c>
      <c r="BQ47" s="50">
        <f t="shared" si="24"/>
        <v>0</v>
      </c>
      <c r="BR47" s="49">
        <v>217</v>
      </c>
      <c r="BS47" s="49">
        <v>8.7451</v>
      </c>
      <c r="BT47" s="49">
        <v>0</v>
      </c>
      <c r="BU47" s="49">
        <v>0</v>
      </c>
      <c r="BV47" s="49">
        <v>0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D47" s="49">
        <v>0</v>
      </c>
      <c r="CE47" s="49">
        <v>0</v>
      </c>
      <c r="CF47" s="49">
        <v>0</v>
      </c>
      <c r="CG47" s="49">
        <v>0</v>
      </c>
      <c r="CH47" s="49">
        <v>0</v>
      </c>
      <c r="CI47" s="49">
        <v>0</v>
      </c>
      <c r="CJ47" s="49">
        <v>0</v>
      </c>
      <c r="CK47" s="49">
        <v>0</v>
      </c>
      <c r="CL47" s="49">
        <v>0</v>
      </c>
      <c r="CM47" s="49">
        <v>300</v>
      </c>
      <c r="CN47" s="49">
        <v>12.57</v>
      </c>
      <c r="CO47" s="49">
        <v>0</v>
      </c>
      <c r="CP47" s="49">
        <v>300</v>
      </c>
      <c r="CQ47" s="49">
        <v>12.57</v>
      </c>
      <c r="CR47" s="49">
        <v>0</v>
      </c>
      <c r="CS47" s="49">
        <v>0</v>
      </c>
      <c r="CT47" s="49">
        <v>0</v>
      </c>
      <c r="CU47" s="49">
        <v>0</v>
      </c>
      <c r="CV47" s="49">
        <v>0</v>
      </c>
      <c r="CW47" s="49">
        <v>0</v>
      </c>
      <c r="CX47" s="49">
        <v>0</v>
      </c>
      <c r="CY47" s="49">
        <v>0</v>
      </c>
      <c r="CZ47" s="49">
        <v>0</v>
      </c>
      <c r="DA47" s="49">
        <v>0</v>
      </c>
      <c r="DB47" s="49">
        <v>0</v>
      </c>
      <c r="DC47" s="49">
        <v>0</v>
      </c>
      <c r="DD47" s="49">
        <v>0</v>
      </c>
      <c r="DE47" s="49">
        <v>0</v>
      </c>
      <c r="DF47" s="50">
        <f t="shared" si="37"/>
        <v>16856.3</v>
      </c>
      <c r="DG47" s="50">
        <f t="shared" si="38"/>
        <v>1378.1539933333336</v>
      </c>
      <c r="DH47" s="50">
        <f t="shared" si="39"/>
        <v>1126.118</v>
      </c>
      <c r="DI47" s="55">
        <v>0</v>
      </c>
      <c r="DJ47" s="55">
        <v>0</v>
      </c>
      <c r="DK47" s="55">
        <v>0</v>
      </c>
      <c r="DL47" s="49">
        <v>0</v>
      </c>
      <c r="DM47" s="53"/>
      <c r="DN47" s="53"/>
      <c r="DO47" s="52"/>
      <c r="DP47" s="52"/>
      <c r="DQ47" s="52"/>
      <c r="DR47" s="53"/>
      <c r="DS47" s="53"/>
      <c r="DT47" s="53"/>
      <c r="DU47" s="53"/>
      <c r="DV47" s="53"/>
      <c r="DW47" s="53"/>
      <c r="DX47" s="49">
        <v>0</v>
      </c>
      <c r="DY47" s="49">
        <v>0</v>
      </c>
      <c r="DZ47" s="49">
        <v>0</v>
      </c>
      <c r="EA47" s="52">
        <v>0</v>
      </c>
      <c r="EB47" s="50">
        <f t="shared" si="31"/>
        <v>0</v>
      </c>
      <c r="EC47" s="50">
        <f t="shared" si="42"/>
        <v>0</v>
      </c>
      <c r="ED47" s="50">
        <f t="shared" si="40"/>
        <v>0</v>
      </c>
    </row>
    <row r="48" spans="2:134" s="24" customFormat="1" ht="18.75" customHeight="1">
      <c r="B48" s="60">
        <v>40</v>
      </c>
      <c r="C48" s="58" t="s">
        <v>85</v>
      </c>
      <c r="D48" s="49">
        <v>16745.51</v>
      </c>
      <c r="E48" s="49"/>
      <c r="F48" s="50">
        <f t="shared" si="27"/>
        <v>69848.1</v>
      </c>
      <c r="G48" s="50">
        <f t="shared" si="27"/>
        <v>5357.838899999999</v>
      </c>
      <c r="H48" s="50">
        <f t="shared" si="30"/>
        <v>5411.7046</v>
      </c>
      <c r="I48" s="50">
        <f t="shared" si="13"/>
        <v>101.00536244193535</v>
      </c>
      <c r="J48" s="50">
        <f t="shared" si="32"/>
        <v>-69848.1</v>
      </c>
      <c r="K48" s="50">
        <f t="shared" si="29"/>
        <v>-5411.7046</v>
      </c>
      <c r="L48" s="55"/>
      <c r="M48" s="55"/>
      <c r="N48" s="50">
        <f t="shared" si="33"/>
        <v>24813</v>
      </c>
      <c r="O48" s="50">
        <f t="shared" si="34"/>
        <v>1604.9139000000002</v>
      </c>
      <c r="P48" s="50">
        <f t="shared" si="35"/>
        <v>1658.8046</v>
      </c>
      <c r="Q48" s="50">
        <f t="shared" si="6"/>
        <v>103.35785614418316</v>
      </c>
      <c r="R48" s="52">
        <f t="shared" si="7"/>
        <v>7000</v>
      </c>
      <c r="S48" s="50">
        <f t="shared" si="36"/>
        <v>741.3</v>
      </c>
      <c r="T48" s="50">
        <f t="shared" si="14"/>
        <v>390.8992</v>
      </c>
      <c r="U48" s="50">
        <f t="shared" si="15"/>
        <v>52.731579657358694</v>
      </c>
      <c r="V48" s="49">
        <v>0</v>
      </c>
      <c r="W48" s="49">
        <v>0</v>
      </c>
      <c r="X48" s="49">
        <v>0</v>
      </c>
      <c r="Y48" s="50" t="e">
        <f t="shared" si="16"/>
        <v>#DIV/0!</v>
      </c>
      <c r="Z48" s="49">
        <v>9000</v>
      </c>
      <c r="AA48" s="49">
        <v>510.3</v>
      </c>
      <c r="AB48" s="49">
        <v>141.1054</v>
      </c>
      <c r="AC48" s="49">
        <f t="shared" si="17"/>
        <v>27.651459925534</v>
      </c>
      <c r="AD48" s="49">
        <v>7000</v>
      </c>
      <c r="AE48" s="49">
        <v>741.3</v>
      </c>
      <c r="AF48" s="49">
        <v>390.8992</v>
      </c>
      <c r="AG48" s="49">
        <f t="shared" si="18"/>
        <v>52.731579657358694</v>
      </c>
      <c r="AH48" s="49">
        <v>423</v>
      </c>
      <c r="AI48" s="49">
        <v>7.740900000000001</v>
      </c>
      <c r="AJ48" s="49">
        <v>277</v>
      </c>
      <c r="AK48" s="49">
        <f t="shared" si="19"/>
        <v>3578.39527703497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53">
        <v>0</v>
      </c>
      <c r="AT48" s="53">
        <v>0</v>
      </c>
      <c r="AU48" s="53">
        <v>0</v>
      </c>
      <c r="AV48" s="49">
        <v>45035.1</v>
      </c>
      <c r="AW48" s="53">
        <v>3752.9249999999997</v>
      </c>
      <c r="AX48" s="49">
        <v>3752.9</v>
      </c>
      <c r="AY48" s="52">
        <v>45035.1</v>
      </c>
      <c r="AZ48" s="53">
        <f t="shared" si="20"/>
        <v>3752.9249999999997</v>
      </c>
      <c r="BA48" s="52"/>
      <c r="BB48" s="49">
        <v>0</v>
      </c>
      <c r="BC48" s="53">
        <v>0</v>
      </c>
      <c r="BD48" s="53"/>
      <c r="BE48" s="53"/>
      <c r="BF48" s="53"/>
      <c r="BG48" s="53"/>
      <c r="BH48" s="52"/>
      <c r="BI48" s="51"/>
      <c r="BJ48" s="51"/>
      <c r="BK48" s="55"/>
      <c r="BL48" s="55"/>
      <c r="BM48" s="55"/>
      <c r="BN48" s="50">
        <f t="shared" si="21"/>
        <v>3730</v>
      </c>
      <c r="BO48" s="50">
        <f t="shared" si="41"/>
        <v>150.31900000000002</v>
      </c>
      <c r="BP48" s="50">
        <f t="shared" si="23"/>
        <v>645.3</v>
      </c>
      <c r="BQ48" s="50">
        <f t="shared" si="24"/>
        <v>429.2870495413087</v>
      </c>
      <c r="BR48" s="49">
        <v>2900</v>
      </c>
      <c r="BS48" s="49">
        <v>116.87</v>
      </c>
      <c r="BT48" s="49">
        <v>575.3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830</v>
      </c>
      <c r="CB48" s="49">
        <v>33.449000000000005</v>
      </c>
      <c r="CC48" s="49">
        <v>70</v>
      </c>
      <c r="CD48" s="49">
        <v>0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1800</v>
      </c>
      <c r="CK48" s="49">
        <v>75.42</v>
      </c>
      <c r="CL48" s="49">
        <v>165</v>
      </c>
      <c r="CM48" s="49">
        <v>2860</v>
      </c>
      <c r="CN48" s="49">
        <v>119.83400000000002</v>
      </c>
      <c r="CO48" s="49">
        <v>39.5</v>
      </c>
      <c r="CP48" s="49">
        <v>2400</v>
      </c>
      <c r="CQ48" s="49">
        <v>100.56</v>
      </c>
      <c r="CR48" s="49">
        <v>35.5</v>
      </c>
      <c r="CS48" s="49">
        <v>0</v>
      </c>
      <c r="CT48" s="49">
        <v>0</v>
      </c>
      <c r="CU48" s="49">
        <v>0</v>
      </c>
      <c r="CV48" s="49">
        <v>0</v>
      </c>
      <c r="CW48" s="49">
        <v>0</v>
      </c>
      <c r="CX48" s="49">
        <v>0</v>
      </c>
      <c r="CY48" s="49">
        <v>0</v>
      </c>
      <c r="CZ48" s="49">
        <v>0</v>
      </c>
      <c r="DA48" s="49">
        <v>0</v>
      </c>
      <c r="DB48" s="49">
        <v>0</v>
      </c>
      <c r="DC48" s="49">
        <v>0</v>
      </c>
      <c r="DD48" s="49">
        <v>0</v>
      </c>
      <c r="DE48" s="49">
        <v>0</v>
      </c>
      <c r="DF48" s="50">
        <f t="shared" si="37"/>
        <v>69848.1</v>
      </c>
      <c r="DG48" s="50">
        <f t="shared" si="38"/>
        <v>5357.838899999999</v>
      </c>
      <c r="DH48" s="50">
        <f t="shared" si="39"/>
        <v>5411.7046</v>
      </c>
      <c r="DI48" s="55">
        <v>0</v>
      </c>
      <c r="DJ48" s="55">
        <v>0</v>
      </c>
      <c r="DK48" s="55">
        <v>0</v>
      </c>
      <c r="DL48" s="49">
        <v>0</v>
      </c>
      <c r="DM48" s="53"/>
      <c r="DN48" s="53"/>
      <c r="DO48" s="52"/>
      <c r="DP48" s="52"/>
      <c r="DQ48" s="52"/>
      <c r="DR48" s="53"/>
      <c r="DS48" s="53"/>
      <c r="DT48" s="53"/>
      <c r="DU48" s="53"/>
      <c r="DV48" s="53"/>
      <c r="DW48" s="53"/>
      <c r="DX48" s="49">
        <v>0</v>
      </c>
      <c r="DY48" s="49">
        <v>0</v>
      </c>
      <c r="DZ48" s="49">
        <v>0</v>
      </c>
      <c r="EA48" s="52">
        <v>0</v>
      </c>
      <c r="EB48" s="50">
        <f t="shared" si="31"/>
        <v>0</v>
      </c>
      <c r="EC48" s="50">
        <f t="shared" si="42"/>
        <v>0</v>
      </c>
      <c r="ED48" s="50">
        <f t="shared" si="40"/>
        <v>0</v>
      </c>
    </row>
    <row r="49" spans="2:134" s="24" customFormat="1" ht="18.75" customHeight="1">
      <c r="B49" s="60">
        <v>41</v>
      </c>
      <c r="C49" s="58" t="s">
        <v>86</v>
      </c>
      <c r="D49" s="49">
        <v>8752.598</v>
      </c>
      <c r="E49" s="49"/>
      <c r="F49" s="50">
        <f t="shared" si="27"/>
        <v>54543.5</v>
      </c>
      <c r="G49" s="50">
        <f t="shared" si="27"/>
        <v>3885.67718</v>
      </c>
      <c r="H49" s="50">
        <f t="shared" si="30"/>
        <v>3985.438</v>
      </c>
      <c r="I49" s="50">
        <f t="shared" si="13"/>
        <v>102.5673985608861</v>
      </c>
      <c r="J49" s="50">
        <f t="shared" si="32"/>
        <v>-54543.5</v>
      </c>
      <c r="K49" s="50">
        <f t="shared" si="29"/>
        <v>-3985.438</v>
      </c>
      <c r="L49" s="55"/>
      <c r="M49" s="55"/>
      <c r="N49" s="50">
        <f t="shared" si="33"/>
        <v>23101.4</v>
      </c>
      <c r="O49" s="50">
        <f t="shared" si="34"/>
        <v>1265.50218</v>
      </c>
      <c r="P49" s="50">
        <f t="shared" si="35"/>
        <v>1365.2379999999998</v>
      </c>
      <c r="Q49" s="50">
        <f t="shared" si="6"/>
        <v>107.881125894228</v>
      </c>
      <c r="R49" s="52">
        <f t="shared" si="7"/>
        <v>2700</v>
      </c>
      <c r="S49" s="50">
        <f t="shared" si="36"/>
        <v>285.92999999999995</v>
      </c>
      <c r="T49" s="50">
        <f t="shared" si="14"/>
        <v>322.938</v>
      </c>
      <c r="U49" s="50">
        <f t="shared" si="15"/>
        <v>112.94302801384957</v>
      </c>
      <c r="V49" s="49">
        <v>100</v>
      </c>
      <c r="W49" s="49">
        <v>10.59</v>
      </c>
      <c r="X49" s="49">
        <v>0.138</v>
      </c>
      <c r="Y49" s="50">
        <f t="shared" si="16"/>
        <v>1.303116147308782</v>
      </c>
      <c r="Z49" s="49">
        <v>9193.4</v>
      </c>
      <c r="AA49" s="49">
        <v>521.26578</v>
      </c>
      <c r="AB49" s="49">
        <v>241.9</v>
      </c>
      <c r="AC49" s="49">
        <f t="shared" si="17"/>
        <v>46.40626898623578</v>
      </c>
      <c r="AD49" s="49">
        <v>2600</v>
      </c>
      <c r="AE49" s="49">
        <v>275.34</v>
      </c>
      <c r="AF49" s="49">
        <v>322.8</v>
      </c>
      <c r="AG49" s="49">
        <f t="shared" si="18"/>
        <v>117.23687077794729</v>
      </c>
      <c r="AH49" s="49">
        <v>208</v>
      </c>
      <c r="AI49" s="49">
        <v>3.8064000000000004</v>
      </c>
      <c r="AJ49" s="49">
        <v>51.8</v>
      </c>
      <c r="AK49" s="49">
        <f t="shared" si="19"/>
        <v>1360.8659100462378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  <c r="AS49" s="53">
        <v>0</v>
      </c>
      <c r="AT49" s="53">
        <v>0</v>
      </c>
      <c r="AU49" s="53">
        <v>0</v>
      </c>
      <c r="AV49" s="49">
        <v>31442.1</v>
      </c>
      <c r="AW49" s="53">
        <v>2620.175</v>
      </c>
      <c r="AX49" s="49">
        <v>2620.2</v>
      </c>
      <c r="AY49" s="52">
        <v>31442.1</v>
      </c>
      <c r="AZ49" s="53">
        <f t="shared" si="20"/>
        <v>2620.1749999999997</v>
      </c>
      <c r="BA49" s="52"/>
      <c r="BB49" s="49">
        <v>0</v>
      </c>
      <c r="BC49" s="53">
        <v>0</v>
      </c>
      <c r="BD49" s="53"/>
      <c r="BE49" s="53"/>
      <c r="BF49" s="53"/>
      <c r="BG49" s="53"/>
      <c r="BH49" s="52"/>
      <c r="BI49" s="51"/>
      <c r="BJ49" s="51"/>
      <c r="BK49" s="55"/>
      <c r="BL49" s="55"/>
      <c r="BM49" s="55"/>
      <c r="BN49" s="50">
        <f t="shared" si="21"/>
        <v>4000</v>
      </c>
      <c r="BO49" s="50">
        <f t="shared" si="41"/>
        <v>161.2</v>
      </c>
      <c r="BP49" s="50">
        <f t="shared" si="23"/>
        <v>289.3</v>
      </c>
      <c r="BQ49" s="50">
        <f t="shared" si="24"/>
        <v>179.4665012406948</v>
      </c>
      <c r="BR49" s="49">
        <v>4000</v>
      </c>
      <c r="BS49" s="49">
        <v>161.2</v>
      </c>
      <c r="BT49" s="49">
        <v>289.3</v>
      </c>
      <c r="BU49" s="49">
        <v>0</v>
      </c>
      <c r="BV49" s="49">
        <v>0</v>
      </c>
      <c r="BW49" s="49">
        <v>0</v>
      </c>
      <c r="BX49" s="49">
        <v>0</v>
      </c>
      <c r="BY49" s="49">
        <v>0</v>
      </c>
      <c r="BZ49" s="49">
        <v>0</v>
      </c>
      <c r="CA49" s="49">
        <v>0</v>
      </c>
      <c r="CB49" s="49">
        <v>0</v>
      </c>
      <c r="CC49" s="49">
        <v>0</v>
      </c>
      <c r="CD49" s="49">
        <v>0</v>
      </c>
      <c r="CE49" s="49">
        <v>0</v>
      </c>
      <c r="CF49" s="49">
        <v>0</v>
      </c>
      <c r="CG49" s="49">
        <v>0</v>
      </c>
      <c r="CH49" s="49">
        <v>0</v>
      </c>
      <c r="CI49" s="49">
        <v>0</v>
      </c>
      <c r="CJ49" s="49">
        <v>4500</v>
      </c>
      <c r="CK49" s="49">
        <v>188.55</v>
      </c>
      <c r="CL49" s="49">
        <v>243</v>
      </c>
      <c r="CM49" s="49">
        <v>2500</v>
      </c>
      <c r="CN49" s="49">
        <v>104.75</v>
      </c>
      <c r="CO49" s="49">
        <v>216.3</v>
      </c>
      <c r="CP49" s="49">
        <v>1500</v>
      </c>
      <c r="CQ49" s="49">
        <v>62.85</v>
      </c>
      <c r="CR49" s="49">
        <v>216.3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0</v>
      </c>
      <c r="DA49" s="49">
        <v>0</v>
      </c>
      <c r="DB49" s="49">
        <v>0</v>
      </c>
      <c r="DC49" s="49">
        <v>0</v>
      </c>
      <c r="DD49" s="49">
        <v>0</v>
      </c>
      <c r="DE49" s="49">
        <v>0</v>
      </c>
      <c r="DF49" s="50">
        <f t="shared" si="37"/>
        <v>54543.5</v>
      </c>
      <c r="DG49" s="50">
        <f t="shared" si="38"/>
        <v>3885.67718</v>
      </c>
      <c r="DH49" s="50">
        <f t="shared" si="39"/>
        <v>3985.438</v>
      </c>
      <c r="DI49" s="55">
        <v>0</v>
      </c>
      <c r="DJ49" s="55">
        <v>0</v>
      </c>
      <c r="DK49" s="55">
        <v>0</v>
      </c>
      <c r="DL49" s="49">
        <v>0</v>
      </c>
      <c r="DM49" s="53"/>
      <c r="DN49" s="53"/>
      <c r="DO49" s="52"/>
      <c r="DP49" s="52"/>
      <c r="DQ49" s="52"/>
      <c r="DR49" s="53"/>
      <c r="DS49" s="53"/>
      <c r="DT49" s="53"/>
      <c r="DU49" s="53"/>
      <c r="DV49" s="53"/>
      <c r="DW49" s="53"/>
      <c r="DX49" s="49">
        <v>0</v>
      </c>
      <c r="DY49" s="49">
        <v>0</v>
      </c>
      <c r="DZ49" s="49">
        <v>0</v>
      </c>
      <c r="EA49" s="52">
        <v>0</v>
      </c>
      <c r="EB49" s="50">
        <f t="shared" si="31"/>
        <v>0</v>
      </c>
      <c r="EC49" s="50">
        <f t="shared" si="42"/>
        <v>0</v>
      </c>
      <c r="ED49" s="50">
        <f t="shared" si="40"/>
        <v>0</v>
      </c>
    </row>
    <row r="50" spans="2:134" s="24" customFormat="1" ht="18.75" customHeight="1">
      <c r="B50" s="60">
        <v>42</v>
      </c>
      <c r="C50" s="58" t="s">
        <v>87</v>
      </c>
      <c r="D50" s="49">
        <v>35470.2056</v>
      </c>
      <c r="E50" s="49"/>
      <c r="F50" s="50">
        <f t="shared" si="27"/>
        <v>26284.576000000005</v>
      </c>
      <c r="G50" s="50">
        <f t="shared" si="27"/>
        <v>1915.78318</v>
      </c>
      <c r="H50" s="50">
        <f t="shared" si="30"/>
        <v>1561.813</v>
      </c>
      <c r="I50" s="50">
        <f t="shared" si="13"/>
        <v>81.52347386200563</v>
      </c>
      <c r="J50" s="50">
        <f t="shared" si="32"/>
        <v>-26284.576000000005</v>
      </c>
      <c r="K50" s="50">
        <f t="shared" si="29"/>
        <v>-1561.813</v>
      </c>
      <c r="L50" s="55"/>
      <c r="M50" s="55"/>
      <c r="N50" s="50">
        <f t="shared" si="33"/>
        <v>9997.876</v>
      </c>
      <c r="O50" s="50">
        <f t="shared" si="34"/>
        <v>558.55818</v>
      </c>
      <c r="P50" s="50">
        <f t="shared" si="35"/>
        <v>12.413</v>
      </c>
      <c r="Q50" s="50">
        <f t="shared" si="6"/>
        <v>2.2223289255203458</v>
      </c>
      <c r="R50" s="52">
        <f t="shared" si="7"/>
        <v>2245.768</v>
      </c>
      <c r="S50" s="50">
        <f t="shared" si="36"/>
        <v>237.82683120000002</v>
      </c>
      <c r="T50" s="50">
        <f t="shared" si="14"/>
        <v>12.413</v>
      </c>
      <c r="U50" s="50">
        <f t="shared" si="15"/>
        <v>5.219343813045767</v>
      </c>
      <c r="V50" s="49">
        <v>245.768</v>
      </c>
      <c r="W50" s="49">
        <v>26.026831199999997</v>
      </c>
      <c r="X50" s="49">
        <v>0.145</v>
      </c>
      <c r="Y50" s="50">
        <f t="shared" si="16"/>
        <v>0.557117379698532</v>
      </c>
      <c r="Z50" s="49">
        <v>1321.327</v>
      </c>
      <c r="AA50" s="49">
        <v>74.91924089999999</v>
      </c>
      <c r="AB50" s="49">
        <v>0</v>
      </c>
      <c r="AC50" s="49">
        <f t="shared" si="17"/>
        <v>0</v>
      </c>
      <c r="AD50" s="49">
        <v>2000</v>
      </c>
      <c r="AE50" s="49">
        <v>211.8</v>
      </c>
      <c r="AF50" s="49">
        <v>12.268</v>
      </c>
      <c r="AG50" s="49">
        <f t="shared" si="18"/>
        <v>5.792256846081209</v>
      </c>
      <c r="AH50" s="49">
        <v>711.56</v>
      </c>
      <c r="AI50" s="49">
        <v>13.021548</v>
      </c>
      <c r="AJ50" s="49">
        <v>0</v>
      </c>
      <c r="AK50" s="49">
        <f t="shared" si="19"/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53">
        <v>0</v>
      </c>
      <c r="AT50" s="53">
        <v>0</v>
      </c>
      <c r="AU50" s="53">
        <v>0</v>
      </c>
      <c r="AV50" s="49">
        <v>16286.7</v>
      </c>
      <c r="AW50" s="53">
        <v>1357.225</v>
      </c>
      <c r="AX50" s="49">
        <v>1549.4</v>
      </c>
      <c r="AY50" s="52">
        <v>18592.4</v>
      </c>
      <c r="AZ50" s="53">
        <f t="shared" si="20"/>
        <v>1549.3666666666668</v>
      </c>
      <c r="BA50" s="52"/>
      <c r="BB50" s="49">
        <v>0</v>
      </c>
      <c r="BC50" s="53">
        <v>0</v>
      </c>
      <c r="BD50" s="53"/>
      <c r="BE50" s="53"/>
      <c r="BF50" s="53"/>
      <c r="BG50" s="53"/>
      <c r="BH50" s="52"/>
      <c r="BI50" s="51"/>
      <c r="BJ50" s="51"/>
      <c r="BK50" s="55"/>
      <c r="BL50" s="55"/>
      <c r="BM50" s="55"/>
      <c r="BN50" s="50">
        <f t="shared" si="21"/>
        <v>4278</v>
      </c>
      <c r="BO50" s="50">
        <f t="shared" si="41"/>
        <v>172.4034</v>
      </c>
      <c r="BP50" s="50">
        <f t="shared" si="23"/>
        <v>0</v>
      </c>
      <c r="BQ50" s="50">
        <f t="shared" si="24"/>
        <v>0</v>
      </c>
      <c r="BR50" s="49">
        <v>4278</v>
      </c>
      <c r="BS50" s="49">
        <v>172.4034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  <c r="CL50" s="49">
        <v>0</v>
      </c>
      <c r="CM50" s="49">
        <v>941.221</v>
      </c>
      <c r="CN50" s="49">
        <v>39.437159900000005</v>
      </c>
      <c r="CO50" s="49">
        <v>0</v>
      </c>
      <c r="CP50" s="49">
        <v>941.221</v>
      </c>
      <c r="CQ50" s="49">
        <v>39.437159900000005</v>
      </c>
      <c r="CR50" s="49">
        <v>0</v>
      </c>
      <c r="CS50" s="49">
        <v>0</v>
      </c>
      <c r="CT50" s="49">
        <v>0</v>
      </c>
      <c r="CU50" s="49">
        <v>0</v>
      </c>
      <c r="CV50" s="49">
        <v>0</v>
      </c>
      <c r="CW50" s="49">
        <v>0</v>
      </c>
      <c r="CX50" s="49">
        <v>0</v>
      </c>
      <c r="CY50" s="49">
        <v>0</v>
      </c>
      <c r="CZ50" s="49">
        <v>0</v>
      </c>
      <c r="DA50" s="49">
        <v>0</v>
      </c>
      <c r="DB50" s="49">
        <v>500</v>
      </c>
      <c r="DC50" s="49">
        <v>20.95</v>
      </c>
      <c r="DD50" s="49">
        <v>0</v>
      </c>
      <c r="DE50" s="49">
        <v>0</v>
      </c>
      <c r="DF50" s="50">
        <f t="shared" si="37"/>
        <v>26284.576000000005</v>
      </c>
      <c r="DG50" s="50">
        <f t="shared" si="38"/>
        <v>1915.78318</v>
      </c>
      <c r="DH50" s="50">
        <f t="shared" si="39"/>
        <v>1561.813</v>
      </c>
      <c r="DI50" s="55">
        <v>0</v>
      </c>
      <c r="DJ50" s="55">
        <v>0</v>
      </c>
      <c r="DK50" s="55">
        <v>0</v>
      </c>
      <c r="DL50" s="49">
        <v>0</v>
      </c>
      <c r="DM50" s="53"/>
      <c r="DN50" s="53"/>
      <c r="DO50" s="52"/>
      <c r="DP50" s="52"/>
      <c r="DQ50" s="52"/>
      <c r="DR50" s="53"/>
      <c r="DS50" s="53"/>
      <c r="DT50" s="53"/>
      <c r="DU50" s="53"/>
      <c r="DV50" s="53"/>
      <c r="DW50" s="53"/>
      <c r="DX50" s="49">
        <v>0</v>
      </c>
      <c r="DY50" s="49">
        <v>0</v>
      </c>
      <c r="DZ50" s="49">
        <v>0</v>
      </c>
      <c r="EA50" s="52">
        <v>0</v>
      </c>
      <c r="EB50" s="50">
        <f t="shared" si="31"/>
        <v>0</v>
      </c>
      <c r="EC50" s="50">
        <f t="shared" si="42"/>
        <v>0</v>
      </c>
      <c r="ED50" s="50">
        <f t="shared" si="40"/>
        <v>0</v>
      </c>
    </row>
    <row r="51" spans="2:134" s="24" customFormat="1" ht="18.75" customHeight="1">
      <c r="B51" s="60">
        <v>43</v>
      </c>
      <c r="C51" s="58" t="s">
        <v>88</v>
      </c>
      <c r="D51" s="49">
        <v>10755.072199999999</v>
      </c>
      <c r="E51" s="49"/>
      <c r="F51" s="50">
        <f t="shared" si="27"/>
        <v>32695.4</v>
      </c>
      <c r="G51" s="50">
        <f t="shared" si="27"/>
        <v>2580.896133333333</v>
      </c>
      <c r="H51" s="50">
        <f t="shared" si="30"/>
        <v>2100.0910000000003</v>
      </c>
      <c r="I51" s="50">
        <f t="shared" si="13"/>
        <v>81.37061282228537</v>
      </c>
      <c r="J51" s="50">
        <f t="shared" si="32"/>
        <v>-32695.4</v>
      </c>
      <c r="K51" s="50">
        <f t="shared" si="29"/>
        <v>-2100.0910000000003</v>
      </c>
      <c r="L51" s="55"/>
      <c r="M51" s="55"/>
      <c r="N51" s="50">
        <f t="shared" si="33"/>
        <v>7816</v>
      </c>
      <c r="O51" s="50">
        <f t="shared" si="34"/>
        <v>507.61280000000005</v>
      </c>
      <c r="P51" s="50">
        <f t="shared" si="35"/>
        <v>26.790999999999997</v>
      </c>
      <c r="Q51" s="50">
        <f t="shared" si="6"/>
        <v>5.277841693511273</v>
      </c>
      <c r="R51" s="52">
        <f t="shared" si="7"/>
        <v>2800</v>
      </c>
      <c r="S51" s="50">
        <f t="shared" si="36"/>
        <v>296.52</v>
      </c>
      <c r="T51" s="50">
        <f t="shared" si="14"/>
        <v>11.171</v>
      </c>
      <c r="U51" s="50">
        <f t="shared" si="15"/>
        <v>3.7673681370565224</v>
      </c>
      <c r="V51" s="49">
        <v>0</v>
      </c>
      <c r="W51" s="49">
        <v>0</v>
      </c>
      <c r="X51" s="49">
        <v>0.051</v>
      </c>
      <c r="Y51" s="50" t="e">
        <f t="shared" si="16"/>
        <v>#DIV/0!</v>
      </c>
      <c r="Z51" s="49">
        <v>1500</v>
      </c>
      <c r="AA51" s="49">
        <v>85.05</v>
      </c>
      <c r="AB51" s="49">
        <v>0.35</v>
      </c>
      <c r="AC51" s="49">
        <f t="shared" si="17"/>
        <v>0.4115226337448559</v>
      </c>
      <c r="AD51" s="49">
        <v>2800</v>
      </c>
      <c r="AE51" s="49">
        <v>296.52</v>
      </c>
      <c r="AF51" s="49">
        <v>11.12</v>
      </c>
      <c r="AG51" s="49">
        <f t="shared" si="18"/>
        <v>3.7501686226898694</v>
      </c>
      <c r="AH51" s="49">
        <v>766</v>
      </c>
      <c r="AI51" s="49">
        <v>14.017800000000001</v>
      </c>
      <c r="AJ51" s="49">
        <v>15.27</v>
      </c>
      <c r="AK51" s="49">
        <f t="shared" si="19"/>
        <v>108.93292813422933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53">
        <v>0</v>
      </c>
      <c r="AT51" s="53">
        <v>0</v>
      </c>
      <c r="AU51" s="53">
        <v>0</v>
      </c>
      <c r="AV51" s="49">
        <v>24879.4</v>
      </c>
      <c r="AW51" s="53">
        <v>2073.2833333333333</v>
      </c>
      <c r="AX51" s="49">
        <v>2073.3</v>
      </c>
      <c r="AY51" s="52">
        <v>24879.4</v>
      </c>
      <c r="AZ51" s="53">
        <f t="shared" si="20"/>
        <v>2073.2833333333333</v>
      </c>
      <c r="BA51" s="52"/>
      <c r="BB51" s="49">
        <v>0</v>
      </c>
      <c r="BC51" s="53">
        <v>0</v>
      </c>
      <c r="BD51" s="53"/>
      <c r="BE51" s="53"/>
      <c r="BF51" s="53"/>
      <c r="BG51" s="53"/>
      <c r="BH51" s="52"/>
      <c r="BI51" s="51"/>
      <c r="BJ51" s="51"/>
      <c r="BK51" s="55"/>
      <c r="BL51" s="55"/>
      <c r="BM51" s="55"/>
      <c r="BN51" s="50">
        <f t="shared" si="21"/>
        <v>2000</v>
      </c>
      <c r="BO51" s="50">
        <f t="shared" si="41"/>
        <v>80.6</v>
      </c>
      <c r="BP51" s="50">
        <f t="shared" si="23"/>
        <v>0</v>
      </c>
      <c r="BQ51" s="50">
        <f t="shared" si="24"/>
        <v>0</v>
      </c>
      <c r="BR51" s="49">
        <v>2000</v>
      </c>
      <c r="BS51" s="49">
        <v>80.6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0</v>
      </c>
      <c r="CK51" s="49">
        <v>0</v>
      </c>
      <c r="CL51" s="49">
        <v>0</v>
      </c>
      <c r="CM51" s="49">
        <v>0</v>
      </c>
      <c r="CN51" s="49">
        <v>0</v>
      </c>
      <c r="CO51" s="49">
        <v>0</v>
      </c>
      <c r="CP51" s="49">
        <v>0</v>
      </c>
      <c r="CQ51" s="49">
        <v>0</v>
      </c>
      <c r="CR51" s="49">
        <v>0</v>
      </c>
      <c r="CS51" s="49">
        <v>0</v>
      </c>
      <c r="CT51" s="49">
        <v>0</v>
      </c>
      <c r="CU51" s="49">
        <v>0</v>
      </c>
      <c r="CV51" s="49">
        <v>0</v>
      </c>
      <c r="CW51" s="49">
        <v>0</v>
      </c>
      <c r="CX51" s="49">
        <v>0</v>
      </c>
      <c r="CY51" s="49">
        <v>0</v>
      </c>
      <c r="CZ51" s="49">
        <v>0</v>
      </c>
      <c r="DA51" s="49">
        <v>0</v>
      </c>
      <c r="DB51" s="49">
        <v>750</v>
      </c>
      <c r="DC51" s="49">
        <v>31.425</v>
      </c>
      <c r="DD51" s="49">
        <v>0</v>
      </c>
      <c r="DE51" s="49">
        <v>0</v>
      </c>
      <c r="DF51" s="50">
        <f t="shared" si="37"/>
        <v>32695.4</v>
      </c>
      <c r="DG51" s="50">
        <f t="shared" si="38"/>
        <v>2580.896133333333</v>
      </c>
      <c r="DH51" s="50">
        <f t="shared" si="39"/>
        <v>2100.0910000000003</v>
      </c>
      <c r="DI51" s="55">
        <v>0</v>
      </c>
      <c r="DJ51" s="55">
        <v>0</v>
      </c>
      <c r="DK51" s="55">
        <v>0</v>
      </c>
      <c r="DL51" s="49">
        <v>0</v>
      </c>
      <c r="DM51" s="53"/>
      <c r="DN51" s="53"/>
      <c r="DO51" s="52"/>
      <c r="DP51" s="52"/>
      <c r="DQ51" s="52"/>
      <c r="DR51" s="53"/>
      <c r="DS51" s="53"/>
      <c r="DT51" s="53"/>
      <c r="DU51" s="53"/>
      <c r="DV51" s="53"/>
      <c r="DW51" s="53"/>
      <c r="DX51" s="49">
        <v>0</v>
      </c>
      <c r="DY51" s="49">
        <v>0</v>
      </c>
      <c r="DZ51" s="49">
        <v>0</v>
      </c>
      <c r="EA51" s="52">
        <v>0</v>
      </c>
      <c r="EB51" s="50">
        <f t="shared" si="31"/>
        <v>0</v>
      </c>
      <c r="EC51" s="50">
        <f t="shared" si="42"/>
        <v>0</v>
      </c>
      <c r="ED51" s="50">
        <f t="shared" si="40"/>
        <v>0</v>
      </c>
    </row>
    <row r="52" spans="2:134" s="24" customFormat="1" ht="18.75" customHeight="1">
      <c r="B52" s="60">
        <v>44</v>
      </c>
      <c r="C52" s="58" t="s">
        <v>89</v>
      </c>
      <c r="D52" s="49">
        <v>15838.6888</v>
      </c>
      <c r="E52" s="49"/>
      <c r="F52" s="50">
        <f t="shared" si="27"/>
        <v>56902.4</v>
      </c>
      <c r="G52" s="50">
        <f t="shared" si="27"/>
        <v>4383.905533333334</v>
      </c>
      <c r="H52" s="50">
        <f t="shared" si="30"/>
        <v>3668.397</v>
      </c>
      <c r="I52" s="50">
        <f t="shared" si="13"/>
        <v>83.67874198262453</v>
      </c>
      <c r="J52" s="50">
        <f t="shared" si="32"/>
        <v>-56902.4</v>
      </c>
      <c r="K52" s="50">
        <f t="shared" si="29"/>
        <v>-3668.397</v>
      </c>
      <c r="L52" s="55"/>
      <c r="M52" s="55"/>
      <c r="N52" s="50">
        <f t="shared" si="33"/>
        <v>19342</v>
      </c>
      <c r="O52" s="50">
        <f t="shared" si="34"/>
        <v>1253.8722</v>
      </c>
      <c r="P52" s="50">
        <f t="shared" si="35"/>
        <v>538.397</v>
      </c>
      <c r="Q52" s="50">
        <f t="shared" si="6"/>
        <v>42.93874606997428</v>
      </c>
      <c r="R52" s="52">
        <f t="shared" si="7"/>
        <v>6420</v>
      </c>
      <c r="S52" s="50">
        <f t="shared" si="36"/>
        <v>679.878</v>
      </c>
      <c r="T52" s="50">
        <f t="shared" si="14"/>
        <v>90.893</v>
      </c>
      <c r="U52" s="50">
        <f t="shared" si="15"/>
        <v>13.369016205848697</v>
      </c>
      <c r="V52" s="49">
        <v>620</v>
      </c>
      <c r="W52" s="49">
        <v>65.658</v>
      </c>
      <c r="X52" s="49">
        <v>27.684</v>
      </c>
      <c r="Y52" s="50">
        <f t="shared" si="16"/>
        <v>42.1639404185324</v>
      </c>
      <c r="Z52" s="49">
        <v>2590</v>
      </c>
      <c r="AA52" s="49">
        <v>146.85299999999998</v>
      </c>
      <c r="AB52" s="49">
        <v>25.06</v>
      </c>
      <c r="AC52" s="49">
        <f t="shared" si="17"/>
        <v>17.0646837313504</v>
      </c>
      <c r="AD52" s="49">
        <v>5800</v>
      </c>
      <c r="AE52" s="49">
        <v>614.22</v>
      </c>
      <c r="AF52" s="49">
        <v>63.209</v>
      </c>
      <c r="AG52" s="49">
        <f t="shared" si="18"/>
        <v>10.290938100354921</v>
      </c>
      <c r="AH52" s="49">
        <v>216</v>
      </c>
      <c r="AI52" s="49">
        <v>3.9528000000000003</v>
      </c>
      <c r="AJ52" s="49">
        <v>100.25</v>
      </c>
      <c r="AK52" s="49">
        <f t="shared" si="19"/>
        <v>2536.1768872697835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53">
        <v>0</v>
      </c>
      <c r="AT52" s="53">
        <v>0</v>
      </c>
      <c r="AU52" s="53">
        <v>0</v>
      </c>
      <c r="AV52" s="49">
        <v>37560.4</v>
      </c>
      <c r="AW52" s="53">
        <v>3130.0333333333333</v>
      </c>
      <c r="AX52" s="49">
        <v>3130</v>
      </c>
      <c r="AY52" s="52">
        <v>37560.4</v>
      </c>
      <c r="AZ52" s="53">
        <f t="shared" si="20"/>
        <v>3130.0333333333333</v>
      </c>
      <c r="BA52" s="52"/>
      <c r="BB52" s="49">
        <v>0</v>
      </c>
      <c r="BC52" s="53">
        <v>0</v>
      </c>
      <c r="BD52" s="53"/>
      <c r="BE52" s="53"/>
      <c r="BF52" s="53"/>
      <c r="BG52" s="53"/>
      <c r="BH52" s="52"/>
      <c r="BI52" s="51"/>
      <c r="BJ52" s="51"/>
      <c r="BK52" s="55"/>
      <c r="BL52" s="55"/>
      <c r="BM52" s="55"/>
      <c r="BN52" s="50">
        <f t="shared" si="21"/>
        <v>420</v>
      </c>
      <c r="BO52" s="50">
        <f t="shared" si="41"/>
        <v>16.926000000000002</v>
      </c>
      <c r="BP52" s="50">
        <f t="shared" si="23"/>
        <v>0</v>
      </c>
      <c r="BQ52" s="50">
        <f t="shared" si="24"/>
        <v>0</v>
      </c>
      <c r="BR52" s="49">
        <v>180</v>
      </c>
      <c r="BS52" s="49">
        <v>7.2540000000000004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240</v>
      </c>
      <c r="CB52" s="49">
        <v>9.672</v>
      </c>
      <c r="CC52" s="49">
        <v>0</v>
      </c>
      <c r="CD52" s="49">
        <v>0</v>
      </c>
      <c r="CE52" s="49">
        <v>0</v>
      </c>
      <c r="CF52" s="49">
        <v>0</v>
      </c>
      <c r="CG52" s="49">
        <v>0</v>
      </c>
      <c r="CH52" s="49">
        <v>0</v>
      </c>
      <c r="CI52" s="49">
        <v>0</v>
      </c>
      <c r="CJ52" s="49">
        <v>0</v>
      </c>
      <c r="CK52" s="49">
        <v>0</v>
      </c>
      <c r="CL52" s="49">
        <v>0</v>
      </c>
      <c r="CM52" s="49">
        <v>9696</v>
      </c>
      <c r="CN52" s="49">
        <v>406.2624</v>
      </c>
      <c r="CO52" s="49">
        <v>322.194</v>
      </c>
      <c r="CP52" s="49">
        <v>1800</v>
      </c>
      <c r="CQ52" s="49">
        <v>75.42</v>
      </c>
      <c r="CR52" s="49">
        <v>21.194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0</v>
      </c>
      <c r="DA52" s="49">
        <v>0</v>
      </c>
      <c r="DB52" s="49">
        <v>0</v>
      </c>
      <c r="DC52" s="49">
        <v>0</v>
      </c>
      <c r="DD52" s="49">
        <v>0</v>
      </c>
      <c r="DE52" s="49">
        <v>0</v>
      </c>
      <c r="DF52" s="50">
        <f t="shared" si="37"/>
        <v>56902.4</v>
      </c>
      <c r="DG52" s="50">
        <f t="shared" si="38"/>
        <v>4383.905533333334</v>
      </c>
      <c r="DH52" s="50">
        <f t="shared" si="39"/>
        <v>3668.397</v>
      </c>
      <c r="DI52" s="55">
        <v>0</v>
      </c>
      <c r="DJ52" s="55">
        <v>0</v>
      </c>
      <c r="DK52" s="55">
        <v>0</v>
      </c>
      <c r="DL52" s="49">
        <v>0</v>
      </c>
      <c r="DM52" s="53"/>
      <c r="DN52" s="53"/>
      <c r="DO52" s="52"/>
      <c r="DP52" s="52"/>
      <c r="DQ52" s="52"/>
      <c r="DR52" s="53"/>
      <c r="DS52" s="53"/>
      <c r="DT52" s="53"/>
      <c r="DU52" s="53"/>
      <c r="DV52" s="53"/>
      <c r="DW52" s="53"/>
      <c r="DX52" s="49">
        <v>0</v>
      </c>
      <c r="DY52" s="49">
        <v>0</v>
      </c>
      <c r="DZ52" s="49">
        <v>0</v>
      </c>
      <c r="EA52" s="52">
        <v>0</v>
      </c>
      <c r="EB52" s="50">
        <f t="shared" si="31"/>
        <v>0</v>
      </c>
      <c r="EC52" s="50">
        <f t="shared" si="42"/>
        <v>0</v>
      </c>
      <c r="ED52" s="50">
        <f t="shared" si="40"/>
        <v>0</v>
      </c>
    </row>
    <row r="53" spans="2:134" s="24" customFormat="1" ht="18.75" customHeight="1">
      <c r="B53" s="60">
        <v>45</v>
      </c>
      <c r="C53" s="58" t="s">
        <v>90</v>
      </c>
      <c r="D53" s="49">
        <v>635.3720000000001</v>
      </c>
      <c r="E53" s="49"/>
      <c r="F53" s="50">
        <f t="shared" si="27"/>
        <v>39886.2</v>
      </c>
      <c r="G53" s="50">
        <f t="shared" si="27"/>
        <v>3194.4038333333333</v>
      </c>
      <c r="H53" s="50">
        <f t="shared" si="30"/>
        <v>4161.54</v>
      </c>
      <c r="I53" s="50">
        <f t="shared" si="13"/>
        <v>130.27595185601405</v>
      </c>
      <c r="J53" s="50">
        <f t="shared" si="32"/>
        <v>-39886.2</v>
      </c>
      <c r="K53" s="50">
        <f t="shared" si="29"/>
        <v>-4161.54</v>
      </c>
      <c r="L53" s="55"/>
      <c r="M53" s="55"/>
      <c r="N53" s="50">
        <f t="shared" si="33"/>
        <v>12155</v>
      </c>
      <c r="O53" s="50">
        <f t="shared" si="34"/>
        <v>883.4705000000001</v>
      </c>
      <c r="P53" s="50">
        <f t="shared" si="35"/>
        <v>1850.64</v>
      </c>
      <c r="Q53" s="50">
        <f t="shared" si="6"/>
        <v>209.47388735673684</v>
      </c>
      <c r="R53" s="52">
        <f t="shared" si="7"/>
        <v>5330</v>
      </c>
      <c r="S53" s="50">
        <f t="shared" si="36"/>
        <v>564.447</v>
      </c>
      <c r="T53" s="50">
        <f t="shared" si="14"/>
        <v>1385.6328</v>
      </c>
      <c r="U53" s="50">
        <f t="shared" si="15"/>
        <v>245.48501453635154</v>
      </c>
      <c r="V53" s="49">
        <v>330</v>
      </c>
      <c r="W53" s="49">
        <v>34.946999999999996</v>
      </c>
      <c r="X53" s="49">
        <v>0.6328</v>
      </c>
      <c r="Y53" s="50">
        <f t="shared" si="16"/>
        <v>1.8107419807136524</v>
      </c>
      <c r="Z53" s="49">
        <v>2500</v>
      </c>
      <c r="AA53" s="49">
        <v>141.75</v>
      </c>
      <c r="AB53" s="49">
        <v>220.0072</v>
      </c>
      <c r="AC53" s="49">
        <f t="shared" si="17"/>
        <v>155.2079012345679</v>
      </c>
      <c r="AD53" s="49">
        <v>5000</v>
      </c>
      <c r="AE53" s="49">
        <v>529.5</v>
      </c>
      <c r="AF53" s="49">
        <v>1385</v>
      </c>
      <c r="AG53" s="49">
        <f t="shared" si="18"/>
        <v>261.5675165250236</v>
      </c>
      <c r="AH53" s="49">
        <v>100</v>
      </c>
      <c r="AI53" s="49">
        <v>1.83</v>
      </c>
      <c r="AJ53" s="49">
        <v>25</v>
      </c>
      <c r="AK53" s="49">
        <f t="shared" si="19"/>
        <v>1366.120218579235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53">
        <v>0</v>
      </c>
      <c r="AT53" s="53">
        <v>0</v>
      </c>
      <c r="AU53" s="53">
        <v>0</v>
      </c>
      <c r="AV53" s="49">
        <v>27731.2</v>
      </c>
      <c r="AW53" s="53">
        <v>2310.9333333333334</v>
      </c>
      <c r="AX53" s="49">
        <v>2310.9</v>
      </c>
      <c r="AY53" s="52">
        <v>27731.2</v>
      </c>
      <c r="AZ53" s="53">
        <f t="shared" si="20"/>
        <v>2310.9333333333334</v>
      </c>
      <c r="BA53" s="52"/>
      <c r="BB53" s="49">
        <v>0</v>
      </c>
      <c r="BC53" s="53">
        <v>0</v>
      </c>
      <c r="BD53" s="53"/>
      <c r="BE53" s="53"/>
      <c r="BF53" s="53"/>
      <c r="BG53" s="53"/>
      <c r="BH53" s="52"/>
      <c r="BI53" s="51"/>
      <c r="BJ53" s="51"/>
      <c r="BK53" s="55"/>
      <c r="BL53" s="55"/>
      <c r="BM53" s="55"/>
      <c r="BN53" s="50">
        <f t="shared" si="21"/>
        <v>990</v>
      </c>
      <c r="BO53" s="50">
        <f t="shared" si="41"/>
        <v>39.897</v>
      </c>
      <c r="BP53" s="50">
        <f t="shared" si="23"/>
        <v>120</v>
      </c>
      <c r="BQ53" s="50">
        <f t="shared" si="24"/>
        <v>300.7744943228814</v>
      </c>
      <c r="BR53" s="49">
        <v>927</v>
      </c>
      <c r="BS53" s="49">
        <v>37.3581</v>
      </c>
      <c r="BT53" s="49">
        <v>120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  <c r="BZ53" s="49">
        <v>0</v>
      </c>
      <c r="CA53" s="49">
        <v>63</v>
      </c>
      <c r="CB53" s="49">
        <v>2.5389000000000004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>
        <v>0</v>
      </c>
      <c r="CL53" s="49">
        <v>0</v>
      </c>
      <c r="CM53" s="49">
        <v>3235</v>
      </c>
      <c r="CN53" s="49">
        <v>135.5465</v>
      </c>
      <c r="CO53" s="49">
        <v>100</v>
      </c>
      <c r="CP53" s="49">
        <v>2360</v>
      </c>
      <c r="CQ53" s="49">
        <v>98.88400000000001</v>
      </c>
      <c r="CR53" s="49">
        <v>100</v>
      </c>
      <c r="CS53" s="49">
        <v>0</v>
      </c>
      <c r="CT53" s="49">
        <v>0</v>
      </c>
      <c r="CU53" s="49">
        <v>0</v>
      </c>
      <c r="CV53" s="49">
        <v>0</v>
      </c>
      <c r="CW53" s="49">
        <v>0</v>
      </c>
      <c r="CX53" s="49">
        <v>0</v>
      </c>
      <c r="CY53" s="49">
        <v>0</v>
      </c>
      <c r="CZ53" s="49">
        <v>0</v>
      </c>
      <c r="DA53" s="49">
        <v>0</v>
      </c>
      <c r="DB53" s="49">
        <v>0</v>
      </c>
      <c r="DC53" s="49">
        <v>0</v>
      </c>
      <c r="DD53" s="49">
        <v>0</v>
      </c>
      <c r="DE53" s="49">
        <v>0</v>
      </c>
      <c r="DF53" s="50">
        <f t="shared" si="37"/>
        <v>39886.2</v>
      </c>
      <c r="DG53" s="50">
        <f t="shared" si="38"/>
        <v>3194.4038333333333</v>
      </c>
      <c r="DH53" s="50">
        <f t="shared" si="39"/>
        <v>4161.54</v>
      </c>
      <c r="DI53" s="55">
        <v>0</v>
      </c>
      <c r="DJ53" s="55">
        <v>0</v>
      </c>
      <c r="DK53" s="55">
        <v>0</v>
      </c>
      <c r="DL53" s="49">
        <v>0</v>
      </c>
      <c r="DM53" s="53"/>
      <c r="DN53" s="53"/>
      <c r="DO53" s="52"/>
      <c r="DP53" s="52"/>
      <c r="DQ53" s="52"/>
      <c r="DR53" s="53"/>
      <c r="DS53" s="53"/>
      <c r="DT53" s="53"/>
      <c r="DU53" s="53"/>
      <c r="DV53" s="53"/>
      <c r="DW53" s="53"/>
      <c r="DX53" s="49">
        <v>0</v>
      </c>
      <c r="DY53" s="49">
        <v>0</v>
      </c>
      <c r="DZ53" s="49">
        <v>0</v>
      </c>
      <c r="EA53" s="52">
        <v>0</v>
      </c>
      <c r="EB53" s="50">
        <f t="shared" si="31"/>
        <v>0</v>
      </c>
      <c r="EC53" s="50">
        <f t="shared" si="42"/>
        <v>0</v>
      </c>
      <c r="ED53" s="50">
        <f t="shared" si="40"/>
        <v>0</v>
      </c>
    </row>
    <row r="54" spans="2:134" s="24" customFormat="1" ht="18.75" customHeight="1">
      <c r="B54" s="60">
        <v>46</v>
      </c>
      <c r="C54" s="58" t="s">
        <v>91</v>
      </c>
      <c r="D54" s="49">
        <v>297.29920000000004</v>
      </c>
      <c r="E54" s="49"/>
      <c r="F54" s="50">
        <f t="shared" si="27"/>
        <v>5478</v>
      </c>
      <c r="G54" s="50">
        <f t="shared" si="27"/>
        <v>415.1189333333333</v>
      </c>
      <c r="H54" s="50">
        <f t="shared" si="30"/>
        <v>464.296</v>
      </c>
      <c r="I54" s="50">
        <f t="shared" si="13"/>
        <v>111.84650053703487</v>
      </c>
      <c r="J54" s="50">
        <f t="shared" si="32"/>
        <v>-5478</v>
      </c>
      <c r="K54" s="50">
        <f t="shared" si="29"/>
        <v>-464.296</v>
      </c>
      <c r="L54" s="55"/>
      <c r="M54" s="55"/>
      <c r="N54" s="50">
        <f t="shared" si="33"/>
        <v>1832</v>
      </c>
      <c r="O54" s="50">
        <f t="shared" si="34"/>
        <v>111.28559999999999</v>
      </c>
      <c r="P54" s="50">
        <f t="shared" si="35"/>
        <v>160.49599999999998</v>
      </c>
      <c r="Q54" s="50">
        <f t="shared" si="6"/>
        <v>144.21991704227682</v>
      </c>
      <c r="R54" s="52">
        <f t="shared" si="7"/>
        <v>360</v>
      </c>
      <c r="S54" s="50">
        <f t="shared" si="36"/>
        <v>38.124</v>
      </c>
      <c r="T54" s="50">
        <f t="shared" si="14"/>
        <v>24.84</v>
      </c>
      <c r="U54" s="50">
        <f t="shared" si="15"/>
        <v>65.15580736543909</v>
      </c>
      <c r="V54" s="49">
        <v>0</v>
      </c>
      <c r="W54" s="49">
        <v>0</v>
      </c>
      <c r="X54" s="49">
        <v>0.04</v>
      </c>
      <c r="Y54" s="50" t="e">
        <f t="shared" si="16"/>
        <v>#DIV/0!</v>
      </c>
      <c r="Z54" s="49">
        <v>860</v>
      </c>
      <c r="AA54" s="49">
        <v>48.762</v>
      </c>
      <c r="AB54" s="49">
        <v>85.856</v>
      </c>
      <c r="AC54" s="49">
        <f t="shared" si="17"/>
        <v>176.07153111029078</v>
      </c>
      <c r="AD54" s="49">
        <v>360</v>
      </c>
      <c r="AE54" s="49">
        <v>38.124</v>
      </c>
      <c r="AF54" s="49">
        <v>24.8</v>
      </c>
      <c r="AG54" s="49">
        <f t="shared" si="18"/>
        <v>65.05088658063161</v>
      </c>
      <c r="AH54" s="49">
        <v>12</v>
      </c>
      <c r="AI54" s="49">
        <v>0.2196</v>
      </c>
      <c r="AJ54" s="49">
        <v>0</v>
      </c>
      <c r="AK54" s="49">
        <f t="shared" si="19"/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53">
        <v>0</v>
      </c>
      <c r="AT54" s="53">
        <v>0</v>
      </c>
      <c r="AU54" s="53">
        <v>0</v>
      </c>
      <c r="AV54" s="49">
        <v>3646</v>
      </c>
      <c r="AW54" s="53">
        <v>303.8333333333333</v>
      </c>
      <c r="AX54" s="49">
        <v>303.8</v>
      </c>
      <c r="AY54" s="52">
        <v>3646</v>
      </c>
      <c r="AZ54" s="53">
        <f t="shared" si="20"/>
        <v>303.8333333333333</v>
      </c>
      <c r="BA54" s="52"/>
      <c r="BB54" s="49">
        <v>0</v>
      </c>
      <c r="BC54" s="53">
        <v>0</v>
      </c>
      <c r="BD54" s="53"/>
      <c r="BE54" s="53"/>
      <c r="BF54" s="53"/>
      <c r="BG54" s="53"/>
      <c r="BH54" s="52"/>
      <c r="BI54" s="51"/>
      <c r="BJ54" s="51"/>
      <c r="BK54" s="55"/>
      <c r="BL54" s="55"/>
      <c r="BM54" s="55"/>
      <c r="BN54" s="50">
        <f t="shared" si="21"/>
        <v>600</v>
      </c>
      <c r="BO54" s="50">
        <f t="shared" si="41"/>
        <v>24.18</v>
      </c>
      <c r="BP54" s="50">
        <f t="shared" si="23"/>
        <v>49.8</v>
      </c>
      <c r="BQ54" s="50">
        <f t="shared" si="24"/>
        <v>205.95533498759306</v>
      </c>
      <c r="BR54" s="49">
        <v>600</v>
      </c>
      <c r="BS54" s="49">
        <v>24.18</v>
      </c>
      <c r="BT54" s="49">
        <v>49.8</v>
      </c>
      <c r="BU54" s="49">
        <v>0</v>
      </c>
      <c r="BV54" s="49">
        <v>0</v>
      </c>
      <c r="BW54" s="49">
        <v>0</v>
      </c>
      <c r="BX54" s="49">
        <v>0</v>
      </c>
      <c r="BY54" s="49">
        <v>0</v>
      </c>
      <c r="BZ54" s="49">
        <v>0</v>
      </c>
      <c r="CA54" s="49">
        <v>0</v>
      </c>
      <c r="CB54" s="49">
        <v>0</v>
      </c>
      <c r="CC54" s="49">
        <v>0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0</v>
      </c>
      <c r="CK54" s="49">
        <v>0</v>
      </c>
      <c r="CL54" s="49">
        <v>0</v>
      </c>
      <c r="CM54" s="49">
        <v>0</v>
      </c>
      <c r="CN54" s="49">
        <v>0</v>
      </c>
      <c r="CO54" s="49">
        <v>0</v>
      </c>
      <c r="CP54" s="49">
        <v>0</v>
      </c>
      <c r="CQ54" s="49">
        <v>0</v>
      </c>
      <c r="CR54" s="49">
        <v>0</v>
      </c>
      <c r="CS54" s="49">
        <v>0</v>
      </c>
      <c r="CT54" s="49">
        <v>0</v>
      </c>
      <c r="CU54" s="49">
        <v>0</v>
      </c>
      <c r="CV54" s="49">
        <v>0</v>
      </c>
      <c r="CW54" s="49">
        <v>0</v>
      </c>
      <c r="CX54" s="49">
        <v>0</v>
      </c>
      <c r="CY54" s="49">
        <v>0</v>
      </c>
      <c r="CZ54" s="49">
        <v>0</v>
      </c>
      <c r="DA54" s="49">
        <v>0</v>
      </c>
      <c r="DB54" s="49">
        <v>0</v>
      </c>
      <c r="DC54" s="49">
        <v>0</v>
      </c>
      <c r="DD54" s="49">
        <v>0</v>
      </c>
      <c r="DE54" s="49">
        <v>0</v>
      </c>
      <c r="DF54" s="50">
        <f t="shared" si="37"/>
        <v>5478</v>
      </c>
      <c r="DG54" s="50">
        <f t="shared" si="38"/>
        <v>415.1189333333333</v>
      </c>
      <c r="DH54" s="50">
        <f t="shared" si="39"/>
        <v>464.296</v>
      </c>
      <c r="DI54" s="55">
        <v>0</v>
      </c>
      <c r="DJ54" s="55">
        <v>0</v>
      </c>
      <c r="DK54" s="55">
        <v>0</v>
      </c>
      <c r="DL54" s="49">
        <v>0</v>
      </c>
      <c r="DM54" s="53"/>
      <c r="DN54" s="53"/>
      <c r="DO54" s="52"/>
      <c r="DP54" s="52"/>
      <c r="DQ54" s="52"/>
      <c r="DR54" s="53"/>
      <c r="DS54" s="53"/>
      <c r="DT54" s="53"/>
      <c r="DU54" s="53"/>
      <c r="DV54" s="53"/>
      <c r="DW54" s="53"/>
      <c r="DX54" s="49">
        <v>0</v>
      </c>
      <c r="DY54" s="49">
        <v>0</v>
      </c>
      <c r="DZ54" s="49">
        <v>0</v>
      </c>
      <c r="EA54" s="52">
        <v>0</v>
      </c>
      <c r="EB54" s="50">
        <f t="shared" si="31"/>
        <v>0</v>
      </c>
      <c r="EC54" s="50">
        <f t="shared" si="42"/>
        <v>0</v>
      </c>
      <c r="ED54" s="50">
        <f t="shared" si="40"/>
        <v>0</v>
      </c>
    </row>
    <row r="55" spans="2:134" s="24" customFormat="1" ht="18.75" customHeight="1">
      <c r="B55" s="60">
        <v>47</v>
      </c>
      <c r="C55" s="58" t="s">
        <v>92</v>
      </c>
      <c r="D55" s="49">
        <v>422.8313</v>
      </c>
      <c r="E55" s="49"/>
      <c r="F55" s="50">
        <f t="shared" si="27"/>
        <v>15618.1</v>
      </c>
      <c r="G55" s="50">
        <f t="shared" si="27"/>
        <v>1230.478033333333</v>
      </c>
      <c r="H55" s="50">
        <f t="shared" si="30"/>
        <v>1366.5240000000001</v>
      </c>
      <c r="I55" s="50">
        <f t="shared" si="13"/>
        <v>111.05635070120854</v>
      </c>
      <c r="J55" s="50">
        <f t="shared" si="32"/>
        <v>-15618.1</v>
      </c>
      <c r="K55" s="50">
        <f t="shared" si="29"/>
        <v>-1366.5240000000001</v>
      </c>
      <c r="L55" s="55"/>
      <c r="M55" s="55"/>
      <c r="N55" s="50">
        <f t="shared" si="33"/>
        <v>3711</v>
      </c>
      <c r="O55" s="50">
        <f t="shared" si="34"/>
        <v>238.2197</v>
      </c>
      <c r="P55" s="50">
        <f t="shared" si="35"/>
        <v>374.224</v>
      </c>
      <c r="Q55" s="50">
        <f t="shared" si="6"/>
        <v>157.09196174791592</v>
      </c>
      <c r="R55" s="52">
        <f t="shared" si="7"/>
        <v>890</v>
      </c>
      <c r="S55" s="50">
        <f t="shared" si="36"/>
        <v>94.25099999999999</v>
      </c>
      <c r="T55" s="50">
        <f t="shared" si="14"/>
        <v>99.705</v>
      </c>
      <c r="U55" s="50">
        <f t="shared" si="15"/>
        <v>105.78667600343763</v>
      </c>
      <c r="V55" s="49">
        <v>28</v>
      </c>
      <c r="W55" s="49">
        <v>2.9652000000000003</v>
      </c>
      <c r="X55" s="49">
        <v>0.005</v>
      </c>
      <c r="Y55" s="50">
        <f t="shared" si="16"/>
        <v>0.16862268986914877</v>
      </c>
      <c r="Z55" s="49">
        <v>1858</v>
      </c>
      <c r="AA55" s="49">
        <v>105.34859999999999</v>
      </c>
      <c r="AB55" s="49">
        <v>205.819</v>
      </c>
      <c r="AC55" s="49">
        <f t="shared" si="17"/>
        <v>195.36946860233547</v>
      </c>
      <c r="AD55" s="49">
        <v>862</v>
      </c>
      <c r="AE55" s="49">
        <v>91.2858</v>
      </c>
      <c r="AF55" s="49">
        <v>99.7</v>
      </c>
      <c r="AG55" s="49">
        <f t="shared" si="18"/>
        <v>109.21742483496885</v>
      </c>
      <c r="AH55" s="49">
        <v>40</v>
      </c>
      <c r="AI55" s="49">
        <v>0.7320000000000001</v>
      </c>
      <c r="AJ55" s="49">
        <v>0</v>
      </c>
      <c r="AK55" s="49">
        <f t="shared" si="19"/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53">
        <v>0</v>
      </c>
      <c r="AT55" s="53">
        <v>0</v>
      </c>
      <c r="AU55" s="53">
        <v>0</v>
      </c>
      <c r="AV55" s="49">
        <v>11907.1</v>
      </c>
      <c r="AW55" s="53">
        <v>992.2583333333333</v>
      </c>
      <c r="AX55" s="49">
        <v>992.3</v>
      </c>
      <c r="AY55" s="52">
        <v>11907.1</v>
      </c>
      <c r="AZ55" s="53">
        <f t="shared" si="20"/>
        <v>992.2583333333333</v>
      </c>
      <c r="BA55" s="52"/>
      <c r="BB55" s="49">
        <v>0</v>
      </c>
      <c r="BC55" s="53">
        <v>0</v>
      </c>
      <c r="BD55" s="53"/>
      <c r="BE55" s="53"/>
      <c r="BF55" s="53"/>
      <c r="BG55" s="53"/>
      <c r="BH55" s="52"/>
      <c r="BI55" s="51"/>
      <c r="BJ55" s="51"/>
      <c r="BK55" s="55"/>
      <c r="BL55" s="55"/>
      <c r="BM55" s="55"/>
      <c r="BN55" s="50">
        <f t="shared" si="21"/>
        <v>491</v>
      </c>
      <c r="BO55" s="50">
        <f t="shared" si="41"/>
        <v>19.787300000000002</v>
      </c>
      <c r="BP55" s="50">
        <f t="shared" si="23"/>
        <v>68.7</v>
      </c>
      <c r="BQ55" s="50">
        <f t="shared" si="24"/>
        <v>347.1923910791265</v>
      </c>
      <c r="BR55" s="49">
        <v>491</v>
      </c>
      <c r="BS55" s="49">
        <v>19.787300000000002</v>
      </c>
      <c r="BT55" s="49">
        <v>68.7</v>
      </c>
      <c r="BU55" s="49">
        <v>0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0</v>
      </c>
      <c r="CK55" s="49">
        <v>0</v>
      </c>
      <c r="CL55" s="49">
        <v>0</v>
      </c>
      <c r="CM55" s="49">
        <v>432</v>
      </c>
      <c r="CN55" s="49">
        <v>18.100800000000003</v>
      </c>
      <c r="CO55" s="49">
        <v>0</v>
      </c>
      <c r="CP55" s="49">
        <v>432</v>
      </c>
      <c r="CQ55" s="49">
        <v>18.100800000000003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0</v>
      </c>
      <c r="DA55" s="49">
        <v>0</v>
      </c>
      <c r="DB55" s="49">
        <v>0</v>
      </c>
      <c r="DC55" s="49">
        <v>0</v>
      </c>
      <c r="DD55" s="49">
        <v>0</v>
      </c>
      <c r="DE55" s="49">
        <v>0</v>
      </c>
      <c r="DF55" s="50">
        <f t="shared" si="37"/>
        <v>15618.1</v>
      </c>
      <c r="DG55" s="50">
        <f t="shared" si="38"/>
        <v>1230.478033333333</v>
      </c>
      <c r="DH55" s="50">
        <f t="shared" si="39"/>
        <v>1366.5240000000001</v>
      </c>
      <c r="DI55" s="55">
        <v>0</v>
      </c>
      <c r="DJ55" s="55">
        <v>0</v>
      </c>
      <c r="DK55" s="55">
        <v>0</v>
      </c>
      <c r="DL55" s="49">
        <v>0</v>
      </c>
      <c r="DM55" s="53"/>
      <c r="DN55" s="53"/>
      <c r="DO55" s="52"/>
      <c r="DP55" s="52"/>
      <c r="DQ55" s="52"/>
      <c r="DR55" s="53"/>
      <c r="DS55" s="53"/>
      <c r="DT55" s="53"/>
      <c r="DU55" s="53"/>
      <c r="DV55" s="53"/>
      <c r="DW55" s="53"/>
      <c r="DX55" s="49">
        <v>0</v>
      </c>
      <c r="DY55" s="49">
        <v>0</v>
      </c>
      <c r="DZ55" s="49">
        <v>0</v>
      </c>
      <c r="EA55" s="52">
        <v>0</v>
      </c>
      <c r="EB55" s="50">
        <f t="shared" si="31"/>
        <v>0</v>
      </c>
      <c r="EC55" s="50">
        <f t="shared" si="42"/>
        <v>0</v>
      </c>
      <c r="ED55" s="50">
        <f t="shared" si="40"/>
        <v>0</v>
      </c>
    </row>
    <row r="56" spans="2:134" s="24" customFormat="1" ht="18.75" customHeight="1">
      <c r="B56" s="60">
        <v>48</v>
      </c>
      <c r="C56" s="58" t="s">
        <v>93</v>
      </c>
      <c r="D56" s="49">
        <v>19565.7531</v>
      </c>
      <c r="E56" s="49"/>
      <c r="F56" s="50">
        <f t="shared" si="27"/>
        <v>69530.70000000001</v>
      </c>
      <c r="G56" s="50">
        <f t="shared" si="27"/>
        <v>5030.604486666668</v>
      </c>
      <c r="H56" s="50">
        <f t="shared" si="30"/>
        <v>9060.729000000001</v>
      </c>
      <c r="I56" s="50">
        <f t="shared" si="13"/>
        <v>180.11213213073995</v>
      </c>
      <c r="J56" s="50">
        <f t="shared" si="32"/>
        <v>-69530.70000000001</v>
      </c>
      <c r="K56" s="50">
        <f t="shared" si="29"/>
        <v>-9060.729000000001</v>
      </c>
      <c r="L56" s="55"/>
      <c r="M56" s="55"/>
      <c r="N56" s="50">
        <f t="shared" si="33"/>
        <v>33009.4</v>
      </c>
      <c r="O56" s="50">
        <f t="shared" si="34"/>
        <v>1987.16282</v>
      </c>
      <c r="P56" s="50">
        <f t="shared" si="35"/>
        <v>6017.329000000001</v>
      </c>
      <c r="Q56" s="50">
        <f t="shared" si="6"/>
        <v>302.8100636464203</v>
      </c>
      <c r="R56" s="52">
        <f t="shared" si="7"/>
        <v>6100</v>
      </c>
      <c r="S56" s="50">
        <f t="shared" si="36"/>
        <v>645.99</v>
      </c>
      <c r="T56" s="50">
        <f t="shared" si="14"/>
        <v>1689.7369999999999</v>
      </c>
      <c r="U56" s="50">
        <f t="shared" si="15"/>
        <v>261.57324416786633</v>
      </c>
      <c r="V56" s="49">
        <v>100</v>
      </c>
      <c r="W56" s="49">
        <v>10.59</v>
      </c>
      <c r="X56" s="49">
        <v>0.137</v>
      </c>
      <c r="Y56" s="50">
        <f t="shared" si="16"/>
        <v>1.2936732766761097</v>
      </c>
      <c r="Z56" s="49">
        <v>15000</v>
      </c>
      <c r="AA56" s="49">
        <v>850.5</v>
      </c>
      <c r="AB56" s="49">
        <v>2782.622</v>
      </c>
      <c r="AC56" s="49">
        <f t="shared" si="17"/>
        <v>327.17483833039387</v>
      </c>
      <c r="AD56" s="49">
        <v>6000</v>
      </c>
      <c r="AE56" s="49">
        <v>635.4</v>
      </c>
      <c r="AF56" s="49">
        <v>1689.6</v>
      </c>
      <c r="AG56" s="49">
        <f t="shared" si="18"/>
        <v>265.9112370160529</v>
      </c>
      <c r="AH56" s="49">
        <v>298</v>
      </c>
      <c r="AI56" s="49">
        <v>5.4534</v>
      </c>
      <c r="AJ56" s="49">
        <v>305.37</v>
      </c>
      <c r="AK56" s="49">
        <f t="shared" si="19"/>
        <v>5599.625921443503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53">
        <v>0</v>
      </c>
      <c r="AT56" s="53">
        <v>0</v>
      </c>
      <c r="AU56" s="53">
        <v>0</v>
      </c>
      <c r="AV56" s="49">
        <v>36521.3</v>
      </c>
      <c r="AW56" s="53">
        <v>3043.441666666667</v>
      </c>
      <c r="AX56" s="49">
        <v>3043.4</v>
      </c>
      <c r="AY56" s="52">
        <v>36521.3</v>
      </c>
      <c r="AZ56" s="53">
        <f t="shared" si="20"/>
        <v>3043.441666666667</v>
      </c>
      <c r="BA56" s="52"/>
      <c r="BB56" s="49">
        <v>0</v>
      </c>
      <c r="BC56" s="53">
        <v>0</v>
      </c>
      <c r="BD56" s="53"/>
      <c r="BE56" s="53"/>
      <c r="BF56" s="53"/>
      <c r="BG56" s="53"/>
      <c r="BH56" s="52"/>
      <c r="BI56" s="51"/>
      <c r="BJ56" s="51"/>
      <c r="BK56" s="55"/>
      <c r="BL56" s="55"/>
      <c r="BM56" s="55"/>
      <c r="BN56" s="50">
        <f t="shared" si="21"/>
        <v>811.4</v>
      </c>
      <c r="BO56" s="50">
        <f t="shared" si="41"/>
        <v>32.699419999999996</v>
      </c>
      <c r="BP56" s="50">
        <f t="shared" si="23"/>
        <v>0</v>
      </c>
      <c r="BQ56" s="50">
        <f t="shared" si="24"/>
        <v>0</v>
      </c>
      <c r="BR56" s="49">
        <v>811.4</v>
      </c>
      <c r="BS56" s="49">
        <v>32.699419999999996</v>
      </c>
      <c r="BT56" s="49">
        <v>0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  <c r="BZ56" s="49">
        <v>0</v>
      </c>
      <c r="CA56" s="49">
        <v>0</v>
      </c>
      <c r="CB56" s="49">
        <v>0</v>
      </c>
      <c r="CC56" s="49">
        <v>0</v>
      </c>
      <c r="CD56" s="49">
        <v>0</v>
      </c>
      <c r="CE56" s="49">
        <v>0</v>
      </c>
      <c r="CF56" s="49">
        <v>0</v>
      </c>
      <c r="CG56" s="49">
        <v>0</v>
      </c>
      <c r="CH56" s="49">
        <v>0</v>
      </c>
      <c r="CI56" s="49">
        <v>0</v>
      </c>
      <c r="CJ56" s="49">
        <v>0</v>
      </c>
      <c r="CK56" s="49">
        <v>0</v>
      </c>
      <c r="CL56" s="49">
        <v>0</v>
      </c>
      <c r="CM56" s="49">
        <v>5400</v>
      </c>
      <c r="CN56" s="49">
        <v>226.26</v>
      </c>
      <c r="CO56" s="49">
        <v>361.8</v>
      </c>
      <c r="CP56" s="49">
        <v>3000</v>
      </c>
      <c r="CQ56" s="49">
        <v>125.7</v>
      </c>
      <c r="CR56" s="49">
        <v>361.8</v>
      </c>
      <c r="CS56" s="49">
        <v>0</v>
      </c>
      <c r="CT56" s="49">
        <v>0</v>
      </c>
      <c r="CU56" s="49">
        <v>0</v>
      </c>
      <c r="CV56" s="49">
        <v>0</v>
      </c>
      <c r="CW56" s="49">
        <v>0</v>
      </c>
      <c r="CX56" s="49">
        <v>0</v>
      </c>
      <c r="CY56" s="49">
        <v>0</v>
      </c>
      <c r="CZ56" s="49">
        <v>0</v>
      </c>
      <c r="DA56" s="49">
        <v>0</v>
      </c>
      <c r="DB56" s="49">
        <v>5400</v>
      </c>
      <c r="DC56" s="49">
        <v>226.26</v>
      </c>
      <c r="DD56" s="49">
        <v>877.8</v>
      </c>
      <c r="DE56" s="49">
        <v>0</v>
      </c>
      <c r="DF56" s="50">
        <f t="shared" si="37"/>
        <v>69530.70000000001</v>
      </c>
      <c r="DG56" s="50">
        <f t="shared" si="38"/>
        <v>5030.604486666668</v>
      </c>
      <c r="DH56" s="50">
        <f t="shared" si="39"/>
        <v>9060.729000000001</v>
      </c>
      <c r="DI56" s="55">
        <v>0</v>
      </c>
      <c r="DJ56" s="55">
        <v>0</v>
      </c>
      <c r="DK56" s="55">
        <v>0</v>
      </c>
      <c r="DL56" s="49">
        <v>0</v>
      </c>
      <c r="DM56" s="53"/>
      <c r="DN56" s="53"/>
      <c r="DO56" s="52"/>
      <c r="DP56" s="52"/>
      <c r="DQ56" s="52"/>
      <c r="DR56" s="53"/>
      <c r="DS56" s="53"/>
      <c r="DT56" s="53"/>
      <c r="DU56" s="53"/>
      <c r="DV56" s="53"/>
      <c r="DW56" s="53"/>
      <c r="DX56" s="49">
        <v>0</v>
      </c>
      <c r="DY56" s="49">
        <v>0</v>
      </c>
      <c r="DZ56" s="49">
        <v>0</v>
      </c>
      <c r="EA56" s="52">
        <v>0</v>
      </c>
      <c r="EB56" s="50">
        <f t="shared" si="31"/>
        <v>0</v>
      </c>
      <c r="EC56" s="50">
        <f t="shared" si="42"/>
        <v>0</v>
      </c>
      <c r="ED56" s="50">
        <f t="shared" si="40"/>
        <v>0</v>
      </c>
    </row>
    <row r="57" spans="2:134" s="24" customFormat="1" ht="18.75" customHeight="1">
      <c r="B57" s="60">
        <v>49</v>
      </c>
      <c r="C57" s="58" t="s">
        <v>94</v>
      </c>
      <c r="D57" s="49">
        <v>24510.1273</v>
      </c>
      <c r="E57" s="49"/>
      <c r="F57" s="50">
        <f t="shared" si="27"/>
        <v>47548.9</v>
      </c>
      <c r="G57" s="50">
        <f t="shared" si="27"/>
        <v>3728.0463733333327</v>
      </c>
      <c r="H57" s="50">
        <f aca="true" t="shared" si="43" ref="H57:H73">DH57+ED57-DZ57</f>
        <v>3818.1065</v>
      </c>
      <c r="I57" s="50">
        <f t="shared" si="13"/>
        <v>102.41574587995648</v>
      </c>
      <c r="J57" s="50">
        <f t="shared" si="32"/>
        <v>-47548.9</v>
      </c>
      <c r="K57" s="50">
        <f t="shared" si="29"/>
        <v>-3818.1065</v>
      </c>
      <c r="L57" s="55"/>
      <c r="M57" s="55"/>
      <c r="N57" s="50">
        <f t="shared" si="33"/>
        <v>14326.8</v>
      </c>
      <c r="O57" s="50">
        <f t="shared" si="34"/>
        <v>959.5380400000001</v>
      </c>
      <c r="P57" s="50">
        <f t="shared" si="35"/>
        <v>1049.6065</v>
      </c>
      <c r="Q57" s="50">
        <f t="shared" si="6"/>
        <v>109.38664818332788</v>
      </c>
      <c r="R57" s="52">
        <f t="shared" si="7"/>
        <v>4750</v>
      </c>
      <c r="S57" s="50">
        <f t="shared" si="36"/>
        <v>503.025</v>
      </c>
      <c r="T57" s="50">
        <f t="shared" si="14"/>
        <v>538.516</v>
      </c>
      <c r="U57" s="50">
        <f t="shared" si="15"/>
        <v>107.05551413945629</v>
      </c>
      <c r="V57" s="49">
        <v>450</v>
      </c>
      <c r="W57" s="49">
        <v>47.655</v>
      </c>
      <c r="X57" s="49">
        <v>26.353</v>
      </c>
      <c r="Y57" s="50">
        <f t="shared" si="16"/>
        <v>55.299548840625334</v>
      </c>
      <c r="Z57" s="49">
        <v>4320</v>
      </c>
      <c r="AA57" s="49">
        <v>244.94400000000002</v>
      </c>
      <c r="AB57" s="49">
        <v>324.8805</v>
      </c>
      <c r="AC57" s="49">
        <f t="shared" si="17"/>
        <v>132.63460219478736</v>
      </c>
      <c r="AD57" s="49">
        <v>4300</v>
      </c>
      <c r="AE57" s="49">
        <v>455.37</v>
      </c>
      <c r="AF57" s="49">
        <v>512.163</v>
      </c>
      <c r="AG57" s="49">
        <f t="shared" si="18"/>
        <v>112.47183608933395</v>
      </c>
      <c r="AH57" s="49">
        <v>340</v>
      </c>
      <c r="AI57" s="49">
        <v>6.222</v>
      </c>
      <c r="AJ57" s="49">
        <v>74</v>
      </c>
      <c r="AK57" s="49">
        <f t="shared" si="19"/>
        <v>1189.3281902925103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53">
        <v>0</v>
      </c>
      <c r="AT57" s="53">
        <v>0</v>
      </c>
      <c r="AU57" s="53">
        <v>0</v>
      </c>
      <c r="AV57" s="49">
        <v>33222.1</v>
      </c>
      <c r="AW57" s="53">
        <v>2768.508333333333</v>
      </c>
      <c r="AX57" s="49">
        <v>2768.5</v>
      </c>
      <c r="AY57" s="52">
        <v>33222.1</v>
      </c>
      <c r="AZ57" s="53">
        <f t="shared" si="20"/>
        <v>2768.508333333333</v>
      </c>
      <c r="BA57" s="52"/>
      <c r="BB57" s="49">
        <v>0</v>
      </c>
      <c r="BC57" s="53">
        <v>0</v>
      </c>
      <c r="BD57" s="53"/>
      <c r="BE57" s="53"/>
      <c r="BF57" s="53"/>
      <c r="BG57" s="53"/>
      <c r="BH57" s="52"/>
      <c r="BI57" s="51"/>
      <c r="BJ57" s="51"/>
      <c r="BK57" s="55"/>
      <c r="BL57" s="55"/>
      <c r="BM57" s="55"/>
      <c r="BN57" s="50">
        <f t="shared" si="21"/>
        <v>416.8</v>
      </c>
      <c r="BO57" s="50">
        <f t="shared" si="41"/>
        <v>16.797040000000003</v>
      </c>
      <c r="BP57" s="50">
        <f t="shared" si="23"/>
        <v>0</v>
      </c>
      <c r="BQ57" s="50">
        <f t="shared" si="24"/>
        <v>0</v>
      </c>
      <c r="BR57" s="49">
        <v>416.8</v>
      </c>
      <c r="BS57" s="49">
        <v>16.797040000000003</v>
      </c>
      <c r="BT57" s="49">
        <v>0</v>
      </c>
      <c r="BU57" s="49">
        <v>0</v>
      </c>
      <c r="BV57" s="49">
        <v>0</v>
      </c>
      <c r="BW57" s="49">
        <v>0</v>
      </c>
      <c r="BX57" s="49">
        <v>0</v>
      </c>
      <c r="BY57" s="49">
        <v>0</v>
      </c>
      <c r="BZ57" s="49">
        <v>0</v>
      </c>
      <c r="CA57" s="49">
        <v>0</v>
      </c>
      <c r="CB57" s="49">
        <v>0</v>
      </c>
      <c r="CC57" s="49">
        <v>0</v>
      </c>
      <c r="CD57" s="49">
        <v>0</v>
      </c>
      <c r="CE57" s="49">
        <v>0</v>
      </c>
      <c r="CF57" s="49">
        <v>0</v>
      </c>
      <c r="CG57" s="49">
        <v>0</v>
      </c>
      <c r="CH57" s="49">
        <v>0</v>
      </c>
      <c r="CI57" s="49">
        <v>0</v>
      </c>
      <c r="CJ57" s="49">
        <v>0</v>
      </c>
      <c r="CK57" s="49">
        <v>0</v>
      </c>
      <c r="CL57" s="49">
        <v>0</v>
      </c>
      <c r="CM57" s="49">
        <v>3000</v>
      </c>
      <c r="CN57" s="49">
        <v>125.7</v>
      </c>
      <c r="CO57" s="49">
        <v>112.21</v>
      </c>
      <c r="CP57" s="49">
        <v>1500</v>
      </c>
      <c r="CQ57" s="49">
        <v>62.85</v>
      </c>
      <c r="CR57" s="49">
        <v>40.21</v>
      </c>
      <c r="CS57" s="49">
        <v>0</v>
      </c>
      <c r="CT57" s="49">
        <v>0</v>
      </c>
      <c r="CU57" s="49">
        <v>0</v>
      </c>
      <c r="CV57" s="49">
        <v>0</v>
      </c>
      <c r="CW57" s="49">
        <v>0</v>
      </c>
      <c r="CX57" s="49">
        <v>0</v>
      </c>
      <c r="CY57" s="49">
        <v>0</v>
      </c>
      <c r="CZ57" s="49">
        <v>0</v>
      </c>
      <c r="DA57" s="49">
        <v>0</v>
      </c>
      <c r="DB57" s="49">
        <v>1500</v>
      </c>
      <c r="DC57" s="49">
        <v>62.85</v>
      </c>
      <c r="DD57" s="49">
        <v>0</v>
      </c>
      <c r="DE57" s="49">
        <v>0</v>
      </c>
      <c r="DF57" s="50">
        <f t="shared" si="37"/>
        <v>47548.9</v>
      </c>
      <c r="DG57" s="50">
        <f t="shared" si="38"/>
        <v>3728.0463733333327</v>
      </c>
      <c r="DH57" s="50">
        <f t="shared" si="39"/>
        <v>3818.1065</v>
      </c>
      <c r="DI57" s="55">
        <v>0</v>
      </c>
      <c r="DJ57" s="55">
        <v>0</v>
      </c>
      <c r="DK57" s="55">
        <v>0</v>
      </c>
      <c r="DL57" s="49">
        <v>0</v>
      </c>
      <c r="DM57" s="53"/>
      <c r="DN57" s="53"/>
      <c r="DO57" s="52"/>
      <c r="DP57" s="52"/>
      <c r="DQ57" s="52"/>
      <c r="DR57" s="53"/>
      <c r="DS57" s="53"/>
      <c r="DT57" s="53"/>
      <c r="DU57" s="53"/>
      <c r="DV57" s="53"/>
      <c r="DW57" s="53"/>
      <c r="DX57" s="49">
        <v>0</v>
      </c>
      <c r="DY57" s="49">
        <v>0</v>
      </c>
      <c r="DZ57" s="49">
        <v>0</v>
      </c>
      <c r="EA57" s="52">
        <v>0</v>
      </c>
      <c r="EB57" s="50">
        <f t="shared" si="31"/>
        <v>0</v>
      </c>
      <c r="EC57" s="50">
        <f t="shared" si="42"/>
        <v>0</v>
      </c>
      <c r="ED57" s="50">
        <f t="shared" si="40"/>
        <v>0</v>
      </c>
    </row>
    <row r="58" spans="2:134" s="24" customFormat="1" ht="18.75" customHeight="1">
      <c r="B58" s="60">
        <v>50</v>
      </c>
      <c r="C58" s="58" t="s">
        <v>95</v>
      </c>
      <c r="D58" s="49">
        <v>3185.5620999999996</v>
      </c>
      <c r="E58" s="49"/>
      <c r="F58" s="50">
        <f t="shared" si="27"/>
        <v>32519.2</v>
      </c>
      <c r="G58" s="50">
        <f t="shared" si="27"/>
        <v>2643.86</v>
      </c>
      <c r="H58" s="50">
        <f t="shared" si="43"/>
        <v>1908.79</v>
      </c>
      <c r="I58" s="50">
        <f t="shared" si="13"/>
        <v>72.19709061750622</v>
      </c>
      <c r="J58" s="50">
        <f t="shared" si="32"/>
        <v>-32519.2</v>
      </c>
      <c r="K58" s="50">
        <f t="shared" si="29"/>
        <v>-1908.79</v>
      </c>
      <c r="L58" s="55"/>
      <c r="M58" s="55"/>
      <c r="N58" s="50">
        <f t="shared" si="33"/>
        <v>13480</v>
      </c>
      <c r="O58" s="50">
        <f t="shared" si="34"/>
        <v>1057.26</v>
      </c>
      <c r="P58" s="50">
        <f t="shared" si="35"/>
        <v>322.19</v>
      </c>
      <c r="Q58" s="50">
        <f t="shared" si="6"/>
        <v>30.474055577625183</v>
      </c>
      <c r="R58" s="52">
        <f t="shared" si="7"/>
        <v>6460</v>
      </c>
      <c r="S58" s="50">
        <f t="shared" si="36"/>
        <v>684.114</v>
      </c>
      <c r="T58" s="50">
        <f t="shared" si="14"/>
        <v>321.5</v>
      </c>
      <c r="U58" s="50">
        <f t="shared" si="15"/>
        <v>46.99509146136462</v>
      </c>
      <c r="V58" s="49">
        <v>360</v>
      </c>
      <c r="W58" s="49">
        <v>38.124</v>
      </c>
      <c r="X58" s="49">
        <v>161.5</v>
      </c>
      <c r="Y58" s="50">
        <f t="shared" si="16"/>
        <v>423.6176686601616</v>
      </c>
      <c r="Z58" s="49">
        <v>5600</v>
      </c>
      <c r="AA58" s="49">
        <v>317.52</v>
      </c>
      <c r="AB58" s="49">
        <v>0.69</v>
      </c>
      <c r="AC58" s="49">
        <f t="shared" si="17"/>
        <v>0.21730914588057446</v>
      </c>
      <c r="AD58" s="49">
        <v>6100</v>
      </c>
      <c r="AE58" s="49">
        <v>645.99</v>
      </c>
      <c r="AF58" s="49">
        <v>160</v>
      </c>
      <c r="AG58" s="49">
        <f t="shared" si="18"/>
        <v>24.76818526602579</v>
      </c>
      <c r="AH58" s="49">
        <v>160</v>
      </c>
      <c r="AI58" s="49">
        <v>2.9280000000000004</v>
      </c>
      <c r="AJ58" s="49">
        <v>0</v>
      </c>
      <c r="AK58" s="49">
        <f t="shared" si="19"/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53">
        <v>0</v>
      </c>
      <c r="AT58" s="53">
        <v>0</v>
      </c>
      <c r="AU58" s="53">
        <v>0</v>
      </c>
      <c r="AV58" s="49">
        <v>19039.2</v>
      </c>
      <c r="AW58" s="53">
        <v>1586.6</v>
      </c>
      <c r="AX58" s="49">
        <v>1586.6</v>
      </c>
      <c r="AY58" s="52">
        <v>19039.2</v>
      </c>
      <c r="AZ58" s="53">
        <f t="shared" si="20"/>
        <v>1586.6000000000001</v>
      </c>
      <c r="BA58" s="52"/>
      <c r="BB58" s="49">
        <v>0</v>
      </c>
      <c r="BC58" s="53">
        <v>0</v>
      </c>
      <c r="BD58" s="53"/>
      <c r="BE58" s="53"/>
      <c r="BF58" s="53"/>
      <c r="BG58" s="53"/>
      <c r="BH58" s="52"/>
      <c r="BI58" s="51"/>
      <c r="BJ58" s="51"/>
      <c r="BK58" s="55"/>
      <c r="BL58" s="55"/>
      <c r="BM58" s="55"/>
      <c r="BN58" s="50">
        <f t="shared" si="21"/>
        <v>60</v>
      </c>
      <c r="BO58" s="50">
        <f t="shared" si="41"/>
        <v>2.418</v>
      </c>
      <c r="BP58" s="50">
        <f t="shared" si="23"/>
        <v>0</v>
      </c>
      <c r="BQ58" s="50">
        <f t="shared" si="24"/>
        <v>0</v>
      </c>
      <c r="BR58" s="49">
        <v>60</v>
      </c>
      <c r="BS58" s="49">
        <v>2.418</v>
      </c>
      <c r="BT58" s="49">
        <v>0</v>
      </c>
      <c r="BU58" s="49">
        <v>0</v>
      </c>
      <c r="BV58" s="49">
        <v>0</v>
      </c>
      <c r="BW58" s="49">
        <v>0</v>
      </c>
      <c r="BX58" s="49">
        <v>0</v>
      </c>
      <c r="BY58" s="49">
        <v>0</v>
      </c>
      <c r="BZ58" s="49">
        <v>0</v>
      </c>
      <c r="CA58" s="49">
        <v>0</v>
      </c>
      <c r="CB58" s="49">
        <v>0</v>
      </c>
      <c r="CC58" s="49">
        <v>0</v>
      </c>
      <c r="CD58" s="49">
        <v>0</v>
      </c>
      <c r="CE58" s="49">
        <v>0</v>
      </c>
      <c r="CF58" s="49">
        <v>0</v>
      </c>
      <c r="CG58" s="49">
        <v>0</v>
      </c>
      <c r="CH58" s="49">
        <v>0</v>
      </c>
      <c r="CI58" s="49">
        <v>0</v>
      </c>
      <c r="CJ58" s="49">
        <v>0</v>
      </c>
      <c r="CK58" s="49">
        <v>0</v>
      </c>
      <c r="CL58" s="49">
        <v>0</v>
      </c>
      <c r="CM58" s="49">
        <v>1200</v>
      </c>
      <c r="CN58" s="49">
        <v>50.28</v>
      </c>
      <c r="CO58" s="49">
        <v>0</v>
      </c>
      <c r="CP58" s="49">
        <v>1200</v>
      </c>
      <c r="CQ58" s="49">
        <v>50.28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0</v>
      </c>
      <c r="DA58" s="49">
        <v>0</v>
      </c>
      <c r="DB58" s="49">
        <v>0</v>
      </c>
      <c r="DC58" s="49">
        <v>0</v>
      </c>
      <c r="DD58" s="49">
        <v>0</v>
      </c>
      <c r="DE58" s="49">
        <v>0</v>
      </c>
      <c r="DF58" s="50">
        <f t="shared" si="37"/>
        <v>32519.2</v>
      </c>
      <c r="DG58" s="50">
        <f t="shared" si="38"/>
        <v>2643.86</v>
      </c>
      <c r="DH58" s="50">
        <f t="shared" si="39"/>
        <v>1908.79</v>
      </c>
      <c r="DI58" s="55">
        <v>0</v>
      </c>
      <c r="DJ58" s="55">
        <v>0</v>
      </c>
      <c r="DK58" s="55">
        <v>0</v>
      </c>
      <c r="DL58" s="49">
        <v>0</v>
      </c>
      <c r="DM58" s="53"/>
      <c r="DN58" s="53"/>
      <c r="DO58" s="52"/>
      <c r="DP58" s="52"/>
      <c r="DQ58" s="52"/>
      <c r="DR58" s="53"/>
      <c r="DS58" s="53"/>
      <c r="DT58" s="53"/>
      <c r="DU58" s="53"/>
      <c r="DV58" s="53"/>
      <c r="DW58" s="53"/>
      <c r="DX58" s="49">
        <v>0</v>
      </c>
      <c r="DY58" s="49">
        <v>0</v>
      </c>
      <c r="DZ58" s="49">
        <v>0</v>
      </c>
      <c r="EA58" s="52">
        <v>0</v>
      </c>
      <c r="EB58" s="50">
        <f t="shared" si="31"/>
        <v>0</v>
      </c>
      <c r="EC58" s="50">
        <f t="shared" si="42"/>
        <v>0</v>
      </c>
      <c r="ED58" s="50">
        <f t="shared" si="40"/>
        <v>0</v>
      </c>
    </row>
    <row r="59" spans="2:134" s="24" customFormat="1" ht="18.75" customHeight="1">
      <c r="B59" s="60">
        <v>51</v>
      </c>
      <c r="C59" s="58" t="s">
        <v>96</v>
      </c>
      <c r="D59" s="49">
        <v>18949.484</v>
      </c>
      <c r="E59" s="49"/>
      <c r="F59" s="50">
        <f t="shared" si="27"/>
        <v>60032.289000000004</v>
      </c>
      <c r="G59" s="50">
        <f t="shared" si="27"/>
        <v>4632.864057633334</v>
      </c>
      <c r="H59" s="50">
        <f t="shared" si="43"/>
        <v>4855.277000000001</v>
      </c>
      <c r="I59" s="50">
        <f t="shared" si="13"/>
        <v>104.80076556531395</v>
      </c>
      <c r="J59" s="50">
        <f t="shared" si="32"/>
        <v>-60032.289000000004</v>
      </c>
      <c r="K59" s="50">
        <f t="shared" si="29"/>
        <v>-4855.277000000001</v>
      </c>
      <c r="L59" s="55"/>
      <c r="M59" s="55"/>
      <c r="N59" s="50">
        <f t="shared" si="33"/>
        <v>18905.189</v>
      </c>
      <c r="O59" s="50">
        <f t="shared" si="34"/>
        <v>1205.6057243</v>
      </c>
      <c r="P59" s="50">
        <f t="shared" si="35"/>
        <v>1427.977</v>
      </c>
      <c r="Q59" s="50">
        <f t="shared" si="6"/>
        <v>118.44477603398188</v>
      </c>
      <c r="R59" s="52">
        <f t="shared" si="7"/>
        <v>6392.719999999999</v>
      </c>
      <c r="S59" s="50">
        <f t="shared" si="36"/>
        <v>676.9890479999999</v>
      </c>
      <c r="T59" s="50">
        <f t="shared" si="14"/>
        <v>443.155</v>
      </c>
      <c r="U59" s="50">
        <f t="shared" si="15"/>
        <v>65.4597000216169</v>
      </c>
      <c r="V59" s="49">
        <v>1108.347</v>
      </c>
      <c r="W59" s="49">
        <v>117.3739473</v>
      </c>
      <c r="X59" s="49">
        <v>73.035</v>
      </c>
      <c r="Y59" s="50">
        <f t="shared" si="16"/>
        <v>62.2242002420924</v>
      </c>
      <c r="Z59" s="49">
        <v>3129.279</v>
      </c>
      <c r="AA59" s="49">
        <v>177.4301193</v>
      </c>
      <c r="AB59" s="49">
        <v>124.022</v>
      </c>
      <c r="AC59" s="49">
        <f t="shared" si="17"/>
        <v>69.89906814541605</v>
      </c>
      <c r="AD59" s="49">
        <v>5284.373</v>
      </c>
      <c r="AE59" s="49">
        <v>559.6151007</v>
      </c>
      <c r="AF59" s="49">
        <v>370.12</v>
      </c>
      <c r="AG59" s="49">
        <f t="shared" si="18"/>
        <v>66.13831534156813</v>
      </c>
      <c r="AH59" s="49">
        <v>1710</v>
      </c>
      <c r="AI59" s="49">
        <v>31.293000000000003</v>
      </c>
      <c r="AJ59" s="49">
        <v>753</v>
      </c>
      <c r="AK59" s="49">
        <f t="shared" si="19"/>
        <v>2406.2889464097398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53">
        <v>0</v>
      </c>
      <c r="AT59" s="53">
        <v>0</v>
      </c>
      <c r="AU59" s="53">
        <v>0</v>
      </c>
      <c r="AV59" s="49">
        <v>41127.1</v>
      </c>
      <c r="AW59" s="53">
        <v>3427.258333333333</v>
      </c>
      <c r="AX59" s="49">
        <v>3427.3</v>
      </c>
      <c r="AY59" s="52">
        <v>41127.1</v>
      </c>
      <c r="AZ59" s="53">
        <f t="shared" si="20"/>
        <v>3427.258333333333</v>
      </c>
      <c r="BA59" s="52"/>
      <c r="BB59" s="49">
        <v>0</v>
      </c>
      <c r="BC59" s="53">
        <v>0</v>
      </c>
      <c r="BD59" s="53"/>
      <c r="BE59" s="53"/>
      <c r="BF59" s="53"/>
      <c r="BG59" s="53"/>
      <c r="BH59" s="52"/>
      <c r="BI59" s="51"/>
      <c r="BJ59" s="51"/>
      <c r="BK59" s="55"/>
      <c r="BL59" s="55"/>
      <c r="BM59" s="55"/>
      <c r="BN59" s="50">
        <f t="shared" si="21"/>
        <v>1008.19</v>
      </c>
      <c r="BO59" s="50">
        <f t="shared" si="41"/>
        <v>40.63005700000001</v>
      </c>
      <c r="BP59" s="50">
        <f t="shared" si="23"/>
        <v>50</v>
      </c>
      <c r="BQ59" s="50">
        <f t="shared" si="24"/>
        <v>123.06160436841127</v>
      </c>
      <c r="BR59" s="49">
        <v>1008.19</v>
      </c>
      <c r="BS59" s="49">
        <v>40.63005700000001</v>
      </c>
      <c r="BT59" s="49">
        <v>50</v>
      </c>
      <c r="BU59" s="49">
        <v>0</v>
      </c>
      <c r="BV59" s="49">
        <v>0</v>
      </c>
      <c r="BW59" s="49">
        <v>0</v>
      </c>
      <c r="BX59" s="49">
        <v>0</v>
      </c>
      <c r="BY59" s="49">
        <v>0</v>
      </c>
      <c r="BZ59" s="49">
        <v>0</v>
      </c>
      <c r="CA59" s="49">
        <v>0</v>
      </c>
      <c r="CB59" s="49">
        <v>0</v>
      </c>
      <c r="CC59" s="49">
        <v>0</v>
      </c>
      <c r="CD59" s="49">
        <v>0</v>
      </c>
      <c r="CE59" s="49">
        <v>0</v>
      </c>
      <c r="CF59" s="49">
        <v>0</v>
      </c>
      <c r="CG59" s="49">
        <v>0</v>
      </c>
      <c r="CH59" s="49">
        <v>0</v>
      </c>
      <c r="CI59" s="49">
        <v>0</v>
      </c>
      <c r="CJ59" s="49">
        <v>0</v>
      </c>
      <c r="CK59" s="49">
        <v>0</v>
      </c>
      <c r="CL59" s="49">
        <v>0</v>
      </c>
      <c r="CM59" s="49">
        <v>6665</v>
      </c>
      <c r="CN59" s="49">
        <v>279.2635</v>
      </c>
      <c r="CO59" s="49">
        <v>29.8</v>
      </c>
      <c r="CP59" s="49">
        <v>2430</v>
      </c>
      <c r="CQ59" s="49">
        <v>101.81700000000001</v>
      </c>
      <c r="CR59" s="49">
        <v>22.8</v>
      </c>
      <c r="CS59" s="49">
        <v>0</v>
      </c>
      <c r="CT59" s="49">
        <v>0</v>
      </c>
      <c r="CU59" s="49">
        <v>0</v>
      </c>
      <c r="CV59" s="49">
        <v>0</v>
      </c>
      <c r="CW59" s="49">
        <v>0</v>
      </c>
      <c r="CX59" s="49">
        <v>0</v>
      </c>
      <c r="CY59" s="49">
        <v>0</v>
      </c>
      <c r="CZ59" s="49">
        <v>0</v>
      </c>
      <c r="DA59" s="49">
        <v>0</v>
      </c>
      <c r="DB59" s="49">
        <v>0</v>
      </c>
      <c r="DC59" s="49">
        <v>0</v>
      </c>
      <c r="DD59" s="49">
        <v>28</v>
      </c>
      <c r="DE59" s="49">
        <v>0</v>
      </c>
      <c r="DF59" s="50">
        <f t="shared" si="37"/>
        <v>60032.289000000004</v>
      </c>
      <c r="DG59" s="50">
        <f t="shared" si="38"/>
        <v>4632.864057633334</v>
      </c>
      <c r="DH59" s="50">
        <f t="shared" si="39"/>
        <v>4855.277000000001</v>
      </c>
      <c r="DI59" s="55">
        <v>0</v>
      </c>
      <c r="DJ59" s="55">
        <v>0</v>
      </c>
      <c r="DK59" s="55">
        <v>0</v>
      </c>
      <c r="DL59" s="49">
        <v>0</v>
      </c>
      <c r="DM59" s="53"/>
      <c r="DN59" s="53"/>
      <c r="DO59" s="52"/>
      <c r="DP59" s="52"/>
      <c r="DQ59" s="52"/>
      <c r="DR59" s="53"/>
      <c r="DS59" s="53"/>
      <c r="DT59" s="53"/>
      <c r="DU59" s="53"/>
      <c r="DV59" s="53"/>
      <c r="DW59" s="53"/>
      <c r="DX59" s="49">
        <v>0</v>
      </c>
      <c r="DY59" s="49">
        <v>0</v>
      </c>
      <c r="DZ59" s="49">
        <v>0</v>
      </c>
      <c r="EA59" s="52">
        <v>0</v>
      </c>
      <c r="EB59" s="50">
        <f t="shared" si="31"/>
        <v>0</v>
      </c>
      <c r="EC59" s="50">
        <f t="shared" si="42"/>
        <v>0</v>
      </c>
      <c r="ED59" s="50">
        <f t="shared" si="40"/>
        <v>0</v>
      </c>
    </row>
    <row r="60" spans="2:134" s="24" customFormat="1" ht="18.75" customHeight="1">
      <c r="B60" s="60">
        <v>52</v>
      </c>
      <c r="C60" s="58" t="s">
        <v>147</v>
      </c>
      <c r="D60" s="49">
        <v>1439.0836</v>
      </c>
      <c r="E60" s="49"/>
      <c r="F60" s="50">
        <f t="shared" si="27"/>
        <v>16141.6</v>
      </c>
      <c r="G60" s="50">
        <f t="shared" si="27"/>
        <v>1293.4088833333333</v>
      </c>
      <c r="H60" s="50">
        <f t="shared" si="43"/>
        <v>1349.655</v>
      </c>
      <c r="I60" s="50">
        <f t="shared" si="13"/>
        <v>104.34867251891072</v>
      </c>
      <c r="J60" s="50">
        <f t="shared" si="32"/>
        <v>-16141.6</v>
      </c>
      <c r="K60" s="50">
        <f t="shared" si="29"/>
        <v>-1349.655</v>
      </c>
      <c r="L60" s="55"/>
      <c r="M60" s="55"/>
      <c r="N60" s="50">
        <f t="shared" si="33"/>
        <v>5542.5</v>
      </c>
      <c r="O60" s="50">
        <f t="shared" si="34"/>
        <v>410.15054999999995</v>
      </c>
      <c r="P60" s="50">
        <f t="shared" si="35"/>
        <v>466.35499999999996</v>
      </c>
      <c r="Q60" s="50">
        <f t="shared" si="6"/>
        <v>113.70337062817543</v>
      </c>
      <c r="R60" s="52">
        <f t="shared" si="7"/>
        <v>2413</v>
      </c>
      <c r="S60" s="50">
        <f t="shared" si="36"/>
        <v>255.5367</v>
      </c>
      <c r="T60" s="50">
        <f t="shared" si="14"/>
        <v>394.955</v>
      </c>
      <c r="U60" s="50">
        <f t="shared" si="15"/>
        <v>154.5590124627891</v>
      </c>
      <c r="V60" s="49">
        <v>113</v>
      </c>
      <c r="W60" s="49">
        <v>11.9667</v>
      </c>
      <c r="X60" s="49">
        <v>0.055</v>
      </c>
      <c r="Y60" s="50">
        <f t="shared" si="16"/>
        <v>0.4596087476079454</v>
      </c>
      <c r="Z60" s="49">
        <v>1800</v>
      </c>
      <c r="AA60" s="49">
        <v>102.06</v>
      </c>
      <c r="AB60" s="49">
        <v>41.4</v>
      </c>
      <c r="AC60" s="49">
        <f t="shared" si="17"/>
        <v>40.56437389770723</v>
      </c>
      <c r="AD60" s="49">
        <v>2300</v>
      </c>
      <c r="AE60" s="49">
        <v>243.57</v>
      </c>
      <c r="AF60" s="49">
        <v>394.9</v>
      </c>
      <c r="AG60" s="49">
        <f t="shared" si="18"/>
        <v>162.12998316705668</v>
      </c>
      <c r="AH60" s="49">
        <v>129.5</v>
      </c>
      <c r="AI60" s="49">
        <v>2.36985</v>
      </c>
      <c r="AJ60" s="49">
        <v>30</v>
      </c>
      <c r="AK60" s="49">
        <f t="shared" si="19"/>
        <v>1265.9029052471676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53">
        <v>0</v>
      </c>
      <c r="AT60" s="53">
        <v>0</v>
      </c>
      <c r="AU60" s="53">
        <v>0</v>
      </c>
      <c r="AV60" s="49">
        <v>10599.1</v>
      </c>
      <c r="AW60" s="53">
        <v>883.2583333333333</v>
      </c>
      <c r="AX60" s="49">
        <v>883.3</v>
      </c>
      <c r="AY60" s="52">
        <v>10599.1</v>
      </c>
      <c r="AZ60" s="53">
        <f t="shared" si="20"/>
        <v>883.2583333333333</v>
      </c>
      <c r="BA60" s="52"/>
      <c r="BB60" s="49">
        <v>0</v>
      </c>
      <c r="BC60" s="53">
        <v>0</v>
      </c>
      <c r="BD60" s="53"/>
      <c r="BE60" s="53"/>
      <c r="BF60" s="53"/>
      <c r="BG60" s="53"/>
      <c r="BH60" s="52"/>
      <c r="BI60" s="51"/>
      <c r="BJ60" s="51"/>
      <c r="BK60" s="55"/>
      <c r="BL60" s="55"/>
      <c r="BM60" s="55"/>
      <c r="BN60" s="50">
        <f t="shared" si="21"/>
        <v>60</v>
      </c>
      <c r="BO60" s="50">
        <f t="shared" si="41"/>
        <v>2.418</v>
      </c>
      <c r="BP60" s="50">
        <f t="shared" si="23"/>
        <v>0</v>
      </c>
      <c r="BQ60" s="50">
        <f t="shared" si="24"/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  <c r="BX60" s="49">
        <v>0</v>
      </c>
      <c r="BY60" s="49">
        <v>0</v>
      </c>
      <c r="BZ60" s="49">
        <v>0</v>
      </c>
      <c r="CA60" s="49">
        <v>60</v>
      </c>
      <c r="CB60" s="49">
        <v>2.418</v>
      </c>
      <c r="CC60" s="49">
        <v>0</v>
      </c>
      <c r="CD60" s="49">
        <v>0</v>
      </c>
      <c r="CE60" s="49">
        <v>0</v>
      </c>
      <c r="CF60" s="49">
        <v>0</v>
      </c>
      <c r="CG60" s="49">
        <v>0</v>
      </c>
      <c r="CH60" s="49">
        <v>0</v>
      </c>
      <c r="CI60" s="49">
        <v>0</v>
      </c>
      <c r="CJ60" s="49">
        <v>0</v>
      </c>
      <c r="CK60" s="49">
        <v>0</v>
      </c>
      <c r="CL60" s="49">
        <v>0</v>
      </c>
      <c r="CM60" s="49">
        <v>540</v>
      </c>
      <c r="CN60" s="49">
        <v>22.626000000000005</v>
      </c>
      <c r="CO60" s="49">
        <v>0</v>
      </c>
      <c r="CP60" s="49">
        <v>540</v>
      </c>
      <c r="CQ60" s="49">
        <v>22.626000000000005</v>
      </c>
      <c r="CR60" s="49">
        <v>0</v>
      </c>
      <c r="CS60" s="49">
        <v>0</v>
      </c>
      <c r="CT60" s="49">
        <v>0</v>
      </c>
      <c r="CU60" s="49">
        <v>0</v>
      </c>
      <c r="CV60" s="49">
        <v>600</v>
      </c>
      <c r="CW60" s="49">
        <v>25.14</v>
      </c>
      <c r="CX60" s="49">
        <v>0</v>
      </c>
      <c r="CY60" s="49">
        <v>0</v>
      </c>
      <c r="CZ60" s="49">
        <v>0</v>
      </c>
      <c r="DA60" s="49">
        <v>0</v>
      </c>
      <c r="DB60" s="49">
        <v>0</v>
      </c>
      <c r="DC60" s="49">
        <v>0</v>
      </c>
      <c r="DD60" s="49">
        <v>0</v>
      </c>
      <c r="DE60" s="49">
        <v>0</v>
      </c>
      <c r="DF60" s="50">
        <f t="shared" si="37"/>
        <v>16141.6</v>
      </c>
      <c r="DG60" s="50">
        <f t="shared" si="38"/>
        <v>1293.4088833333333</v>
      </c>
      <c r="DH60" s="50">
        <f t="shared" si="39"/>
        <v>1349.655</v>
      </c>
      <c r="DI60" s="55">
        <v>0</v>
      </c>
      <c r="DJ60" s="55">
        <v>0</v>
      </c>
      <c r="DK60" s="55">
        <v>0</v>
      </c>
      <c r="DL60" s="49">
        <v>0</v>
      </c>
      <c r="DM60" s="53"/>
      <c r="DN60" s="53"/>
      <c r="DO60" s="52"/>
      <c r="DP60" s="52"/>
      <c r="DQ60" s="52"/>
      <c r="DR60" s="53"/>
      <c r="DS60" s="53"/>
      <c r="DT60" s="53"/>
      <c r="DU60" s="53"/>
      <c r="DV60" s="53"/>
      <c r="DW60" s="53"/>
      <c r="DX60" s="49">
        <v>0</v>
      </c>
      <c r="DY60" s="49">
        <v>0</v>
      </c>
      <c r="DZ60" s="49">
        <v>0</v>
      </c>
      <c r="EA60" s="52">
        <v>0</v>
      </c>
      <c r="EB60" s="50">
        <f t="shared" si="31"/>
        <v>0</v>
      </c>
      <c r="EC60" s="50">
        <f t="shared" si="42"/>
        <v>0</v>
      </c>
      <c r="ED60" s="50">
        <f t="shared" si="40"/>
        <v>0</v>
      </c>
    </row>
    <row r="61" spans="2:134" s="24" customFormat="1" ht="18.75" customHeight="1">
      <c r="B61" s="60">
        <v>53</v>
      </c>
      <c r="C61" s="58" t="s">
        <v>98</v>
      </c>
      <c r="D61" s="49">
        <v>4240.9036</v>
      </c>
      <c r="E61" s="49"/>
      <c r="F61" s="50">
        <f t="shared" si="27"/>
        <v>108678</v>
      </c>
      <c r="G61" s="50">
        <f t="shared" si="27"/>
        <v>8433.505766666665</v>
      </c>
      <c r="H61" s="50">
        <f t="shared" si="43"/>
        <v>7164.724</v>
      </c>
      <c r="I61" s="50">
        <f t="shared" si="13"/>
        <v>84.9554645272016</v>
      </c>
      <c r="J61" s="50">
        <f>L61-F61</f>
        <v>-108678</v>
      </c>
      <c r="K61" s="50">
        <f>M61-H61</f>
        <v>-7164.724</v>
      </c>
      <c r="L61" s="55"/>
      <c r="M61" s="55"/>
      <c r="N61" s="50">
        <f t="shared" si="33"/>
        <v>47977</v>
      </c>
      <c r="O61" s="50">
        <f t="shared" si="34"/>
        <v>3375.0890999999997</v>
      </c>
      <c r="P61" s="50">
        <f t="shared" si="35"/>
        <v>2106.324</v>
      </c>
      <c r="Q61" s="50">
        <f>SUM(P61*100/O61)</f>
        <v>62.40795243005585</v>
      </c>
      <c r="R61" s="52">
        <f t="shared" si="7"/>
        <v>19900</v>
      </c>
      <c r="S61" s="50">
        <f t="shared" si="36"/>
        <v>2107.41</v>
      </c>
      <c r="T61" s="50">
        <f t="shared" si="14"/>
        <v>870.2740000000001</v>
      </c>
      <c r="U61" s="50">
        <f t="shared" si="15"/>
        <v>41.29590350240343</v>
      </c>
      <c r="V61" s="49">
        <v>1400</v>
      </c>
      <c r="W61" s="49">
        <v>148.26</v>
      </c>
      <c r="X61" s="49">
        <v>176.574</v>
      </c>
      <c r="Y61" s="50">
        <f t="shared" si="16"/>
        <v>119.09753136382034</v>
      </c>
      <c r="Z61" s="49">
        <v>7850</v>
      </c>
      <c r="AA61" s="49">
        <v>445.095</v>
      </c>
      <c r="AB61" s="49">
        <v>104.443</v>
      </c>
      <c r="AC61" s="49">
        <f t="shared" si="17"/>
        <v>23.465327626686435</v>
      </c>
      <c r="AD61" s="49">
        <v>18500</v>
      </c>
      <c r="AE61" s="49">
        <v>1959.15</v>
      </c>
      <c r="AF61" s="49">
        <v>693.7</v>
      </c>
      <c r="AG61" s="49">
        <f t="shared" si="18"/>
        <v>35.408212745323226</v>
      </c>
      <c r="AH61" s="49">
        <v>958</v>
      </c>
      <c r="AI61" s="49">
        <v>17.5314</v>
      </c>
      <c r="AJ61" s="49">
        <v>657</v>
      </c>
      <c r="AK61" s="49">
        <f t="shared" si="19"/>
        <v>3747.5615181902185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53">
        <v>0</v>
      </c>
      <c r="AT61" s="53">
        <v>0</v>
      </c>
      <c r="AU61" s="53">
        <v>0</v>
      </c>
      <c r="AV61" s="49">
        <v>60701</v>
      </c>
      <c r="AW61" s="53">
        <v>5058.416666666667</v>
      </c>
      <c r="AX61" s="49">
        <v>5058.4</v>
      </c>
      <c r="AY61" s="52">
        <v>60701</v>
      </c>
      <c r="AZ61" s="53">
        <f t="shared" si="20"/>
        <v>5058.416666666667</v>
      </c>
      <c r="BA61" s="52"/>
      <c r="BB61" s="49">
        <v>0</v>
      </c>
      <c r="BC61" s="53">
        <v>0</v>
      </c>
      <c r="BD61" s="53"/>
      <c r="BE61" s="53"/>
      <c r="BF61" s="53"/>
      <c r="BG61" s="53"/>
      <c r="BH61" s="52"/>
      <c r="BI61" s="51"/>
      <c r="BJ61" s="51"/>
      <c r="BK61" s="55"/>
      <c r="BL61" s="55"/>
      <c r="BM61" s="55"/>
      <c r="BN61" s="50">
        <f t="shared" si="21"/>
        <v>1449</v>
      </c>
      <c r="BO61" s="50">
        <f t="shared" si="41"/>
        <v>58.39470000000001</v>
      </c>
      <c r="BP61" s="50">
        <f t="shared" si="23"/>
        <v>227.242</v>
      </c>
      <c r="BQ61" s="50">
        <f t="shared" si="24"/>
        <v>389.1483302422993</v>
      </c>
      <c r="BR61" s="49">
        <v>1449</v>
      </c>
      <c r="BS61" s="49">
        <v>58.39470000000001</v>
      </c>
      <c r="BT61" s="49">
        <v>227.242</v>
      </c>
      <c r="BU61" s="49">
        <v>0</v>
      </c>
      <c r="BV61" s="49">
        <v>0</v>
      </c>
      <c r="BW61" s="49">
        <v>0</v>
      </c>
      <c r="BX61" s="49">
        <v>0</v>
      </c>
      <c r="BY61" s="49">
        <v>0</v>
      </c>
      <c r="BZ61" s="49">
        <v>0</v>
      </c>
      <c r="CA61" s="49">
        <v>0</v>
      </c>
      <c r="CB61" s="49">
        <v>0</v>
      </c>
      <c r="CC61" s="49">
        <v>0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0</v>
      </c>
      <c r="CL61" s="49">
        <v>0</v>
      </c>
      <c r="CM61" s="49">
        <v>12820</v>
      </c>
      <c r="CN61" s="49">
        <v>537.158</v>
      </c>
      <c r="CO61" s="49">
        <v>60</v>
      </c>
      <c r="CP61" s="49">
        <v>4500</v>
      </c>
      <c r="CQ61" s="49">
        <v>188.55</v>
      </c>
      <c r="CR61" s="49">
        <v>0</v>
      </c>
      <c r="CS61" s="49">
        <v>0</v>
      </c>
      <c r="CT61" s="49">
        <v>0</v>
      </c>
      <c r="CU61" s="49">
        <v>63.365</v>
      </c>
      <c r="CV61" s="49">
        <v>0</v>
      </c>
      <c r="CW61" s="49">
        <v>0</v>
      </c>
      <c r="CX61" s="49">
        <v>0</v>
      </c>
      <c r="CY61" s="49">
        <v>0</v>
      </c>
      <c r="CZ61" s="49">
        <v>0</v>
      </c>
      <c r="DA61" s="49">
        <v>0</v>
      </c>
      <c r="DB61" s="49">
        <v>5000</v>
      </c>
      <c r="DC61" s="49">
        <v>209.5</v>
      </c>
      <c r="DD61" s="49">
        <v>124</v>
      </c>
      <c r="DE61" s="49">
        <v>0</v>
      </c>
      <c r="DF61" s="50">
        <f t="shared" si="37"/>
        <v>108678</v>
      </c>
      <c r="DG61" s="50">
        <f t="shared" si="38"/>
        <v>8433.505766666667</v>
      </c>
      <c r="DH61" s="50">
        <f t="shared" si="39"/>
        <v>7164.724</v>
      </c>
      <c r="DI61" s="55">
        <v>0</v>
      </c>
      <c r="DJ61" s="55">
        <v>0</v>
      </c>
      <c r="DK61" s="55">
        <v>0</v>
      </c>
      <c r="DL61" s="49">
        <v>0</v>
      </c>
      <c r="DM61" s="53"/>
      <c r="DN61" s="53"/>
      <c r="DO61" s="52"/>
      <c r="DP61" s="52"/>
      <c r="DQ61" s="52"/>
      <c r="DR61" s="53"/>
      <c r="DS61" s="53"/>
      <c r="DT61" s="53"/>
      <c r="DU61" s="53"/>
      <c r="DV61" s="53"/>
      <c r="DW61" s="53"/>
      <c r="DX61" s="49">
        <v>9830.2</v>
      </c>
      <c r="DY61" s="49">
        <v>819.1833333333334</v>
      </c>
      <c r="DZ61" s="49">
        <v>0</v>
      </c>
      <c r="EA61" s="52">
        <v>0</v>
      </c>
      <c r="EB61" s="50">
        <f>DI61+DL61+DO61+DR61+DU61+DX61</f>
        <v>9830.2</v>
      </c>
      <c r="EC61" s="50">
        <f>DJ61+DM61+DP61+DS61+DV61+DY61</f>
        <v>819.1833333333334</v>
      </c>
      <c r="ED61" s="50">
        <f>DK61+DN61+DQ61+DT61+DW61+DZ61+EA61</f>
        <v>0</v>
      </c>
    </row>
    <row r="62" spans="2:134" s="24" customFormat="1" ht="18.75" customHeight="1">
      <c r="B62" s="60">
        <v>54</v>
      </c>
      <c r="C62" s="58" t="s">
        <v>97</v>
      </c>
      <c r="D62" s="49">
        <v>11171.5917</v>
      </c>
      <c r="E62" s="49"/>
      <c r="F62" s="50">
        <f t="shared" si="27"/>
        <v>26167.7</v>
      </c>
      <c r="G62" s="50">
        <f t="shared" si="27"/>
        <v>2100.4673333333335</v>
      </c>
      <c r="H62" s="50">
        <f t="shared" si="43"/>
        <v>1658.4766</v>
      </c>
      <c r="I62" s="50">
        <f t="shared" si="13"/>
        <v>78.9575050123766</v>
      </c>
      <c r="J62" s="50">
        <f t="shared" si="32"/>
        <v>-26167.7</v>
      </c>
      <c r="K62" s="50">
        <f>M62-H62</f>
        <v>-1658.4766</v>
      </c>
      <c r="L62" s="55"/>
      <c r="M62" s="55"/>
      <c r="N62" s="50">
        <f t="shared" si="33"/>
        <v>8410</v>
      </c>
      <c r="O62" s="50">
        <f t="shared" si="34"/>
        <v>620.659</v>
      </c>
      <c r="P62" s="50">
        <f t="shared" si="35"/>
        <v>178.6766</v>
      </c>
      <c r="Q62" s="50">
        <f>SUM(P62*100/O62)</f>
        <v>28.788207373130817</v>
      </c>
      <c r="R62" s="52">
        <f t="shared" si="7"/>
        <v>3600</v>
      </c>
      <c r="S62" s="50">
        <f t="shared" si="36"/>
        <v>381.23999999999995</v>
      </c>
      <c r="T62" s="50">
        <f t="shared" si="14"/>
        <v>144.739</v>
      </c>
      <c r="U62" s="50">
        <f t="shared" si="15"/>
        <v>37.96532368062114</v>
      </c>
      <c r="V62" s="49">
        <v>100</v>
      </c>
      <c r="W62" s="49">
        <v>10.59</v>
      </c>
      <c r="X62" s="49">
        <v>0</v>
      </c>
      <c r="Y62" s="50">
        <f t="shared" si="16"/>
        <v>0</v>
      </c>
      <c r="Z62" s="49">
        <v>2800</v>
      </c>
      <c r="AA62" s="49">
        <v>158.76</v>
      </c>
      <c r="AB62" s="49">
        <v>33.9376</v>
      </c>
      <c r="AC62" s="49">
        <f t="shared" si="17"/>
        <v>21.376669186193</v>
      </c>
      <c r="AD62" s="49">
        <v>3500</v>
      </c>
      <c r="AE62" s="49">
        <v>370.65</v>
      </c>
      <c r="AF62" s="49">
        <v>144.739</v>
      </c>
      <c r="AG62" s="49">
        <f t="shared" si="18"/>
        <v>39.05004721435317</v>
      </c>
      <c r="AH62" s="49">
        <v>140</v>
      </c>
      <c r="AI62" s="49">
        <v>2.562</v>
      </c>
      <c r="AJ62" s="49">
        <v>0</v>
      </c>
      <c r="AK62" s="49">
        <f t="shared" si="19"/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53">
        <v>0</v>
      </c>
      <c r="AT62" s="53">
        <v>0</v>
      </c>
      <c r="AU62" s="53">
        <v>0</v>
      </c>
      <c r="AV62" s="49">
        <v>17757.7</v>
      </c>
      <c r="AW62" s="53">
        <v>1479.8083333333334</v>
      </c>
      <c r="AX62" s="49">
        <v>1479.8</v>
      </c>
      <c r="AY62" s="52">
        <v>17757.7</v>
      </c>
      <c r="AZ62" s="53">
        <f t="shared" si="20"/>
        <v>1479.8083333333334</v>
      </c>
      <c r="BA62" s="52"/>
      <c r="BB62" s="49">
        <v>0</v>
      </c>
      <c r="BC62" s="53">
        <v>0</v>
      </c>
      <c r="BD62" s="53"/>
      <c r="BE62" s="53"/>
      <c r="BF62" s="53"/>
      <c r="BG62" s="53"/>
      <c r="BH62" s="52"/>
      <c r="BI62" s="51"/>
      <c r="BJ62" s="51"/>
      <c r="BK62" s="55"/>
      <c r="BL62" s="55"/>
      <c r="BM62" s="55"/>
      <c r="BN62" s="50">
        <f t="shared" si="21"/>
        <v>160</v>
      </c>
      <c r="BO62" s="50">
        <f t="shared" si="41"/>
        <v>6.448</v>
      </c>
      <c r="BP62" s="50">
        <f t="shared" si="23"/>
        <v>0</v>
      </c>
      <c r="BQ62" s="50">
        <f t="shared" si="24"/>
        <v>0</v>
      </c>
      <c r="BR62" s="49">
        <v>160</v>
      </c>
      <c r="BS62" s="49">
        <v>6.448</v>
      </c>
      <c r="BT62" s="49">
        <v>0</v>
      </c>
      <c r="BU62" s="49">
        <v>0</v>
      </c>
      <c r="BV62" s="49">
        <v>0</v>
      </c>
      <c r="BW62" s="49">
        <v>0</v>
      </c>
      <c r="BX62" s="49">
        <v>0</v>
      </c>
      <c r="BY62" s="49">
        <v>0</v>
      </c>
      <c r="BZ62" s="49">
        <v>0</v>
      </c>
      <c r="CA62" s="49">
        <v>0</v>
      </c>
      <c r="CB62" s="49">
        <v>0</v>
      </c>
      <c r="CC62" s="49">
        <v>0</v>
      </c>
      <c r="CD62" s="49">
        <v>0</v>
      </c>
      <c r="CE62" s="49">
        <v>0</v>
      </c>
      <c r="CF62" s="49">
        <v>0</v>
      </c>
      <c r="CG62" s="49">
        <v>0</v>
      </c>
      <c r="CH62" s="49">
        <v>0</v>
      </c>
      <c r="CI62" s="49">
        <v>0</v>
      </c>
      <c r="CJ62" s="49">
        <v>650</v>
      </c>
      <c r="CK62" s="49">
        <v>27.235</v>
      </c>
      <c r="CL62" s="49">
        <v>0</v>
      </c>
      <c r="CM62" s="49">
        <v>1000</v>
      </c>
      <c r="CN62" s="49">
        <v>41.9</v>
      </c>
      <c r="CO62" s="49">
        <v>0</v>
      </c>
      <c r="CP62" s="49">
        <v>750</v>
      </c>
      <c r="CQ62" s="49">
        <v>31.425</v>
      </c>
      <c r="CR62" s="49">
        <v>0</v>
      </c>
      <c r="CS62" s="49">
        <v>60</v>
      </c>
      <c r="CT62" s="49">
        <v>2.5140000000000002</v>
      </c>
      <c r="CU62" s="49">
        <v>0</v>
      </c>
      <c r="CV62" s="49">
        <v>0</v>
      </c>
      <c r="CW62" s="49">
        <v>0</v>
      </c>
      <c r="CX62" s="49">
        <v>0</v>
      </c>
      <c r="CY62" s="49">
        <v>0</v>
      </c>
      <c r="CZ62" s="49">
        <v>0</v>
      </c>
      <c r="DA62" s="49">
        <v>0</v>
      </c>
      <c r="DB62" s="49">
        <v>0</v>
      </c>
      <c r="DC62" s="49">
        <v>0</v>
      </c>
      <c r="DD62" s="49">
        <v>0</v>
      </c>
      <c r="DE62" s="49">
        <v>0</v>
      </c>
      <c r="DF62" s="50">
        <f t="shared" si="37"/>
        <v>26167.7</v>
      </c>
      <c r="DG62" s="50">
        <f t="shared" si="38"/>
        <v>2100.4673333333335</v>
      </c>
      <c r="DH62" s="50">
        <f t="shared" si="39"/>
        <v>1658.4766</v>
      </c>
      <c r="DI62" s="55">
        <v>0</v>
      </c>
      <c r="DJ62" s="55">
        <v>0</v>
      </c>
      <c r="DK62" s="55">
        <v>0</v>
      </c>
      <c r="DL62" s="49">
        <v>0</v>
      </c>
      <c r="DM62" s="53"/>
      <c r="DN62" s="53"/>
      <c r="DO62" s="52"/>
      <c r="DP62" s="52"/>
      <c r="DQ62" s="52"/>
      <c r="DR62" s="53"/>
      <c r="DS62" s="53"/>
      <c r="DT62" s="53"/>
      <c r="DU62" s="53"/>
      <c r="DV62" s="53"/>
      <c r="DW62" s="53"/>
      <c r="DX62" s="49">
        <v>0</v>
      </c>
      <c r="DY62" s="49">
        <v>0</v>
      </c>
      <c r="DZ62" s="49">
        <v>0</v>
      </c>
      <c r="EA62" s="52">
        <v>0</v>
      </c>
      <c r="EB62" s="50">
        <f>DI62+DL62+DO62+DR62+DU62+DX62</f>
        <v>0</v>
      </c>
      <c r="EC62" s="50">
        <f t="shared" si="42"/>
        <v>0</v>
      </c>
      <c r="ED62" s="50">
        <f t="shared" si="40"/>
        <v>0</v>
      </c>
    </row>
    <row r="63" spans="2:134" s="24" customFormat="1" ht="18.75" customHeight="1">
      <c r="B63" s="60">
        <v>55</v>
      </c>
      <c r="C63" s="58" t="s">
        <v>99</v>
      </c>
      <c r="D63" s="49">
        <v>4738.7393</v>
      </c>
      <c r="E63" s="49"/>
      <c r="F63" s="50">
        <f t="shared" si="27"/>
        <v>53163.2</v>
      </c>
      <c r="G63" s="50">
        <f t="shared" si="27"/>
        <v>4331.382863333333</v>
      </c>
      <c r="H63" s="50">
        <f t="shared" si="43"/>
        <v>4101.9039999999995</v>
      </c>
      <c r="I63" s="50">
        <f t="shared" si="13"/>
        <v>94.7019492255937</v>
      </c>
      <c r="J63" s="50">
        <f t="shared" si="32"/>
        <v>-53163.2</v>
      </c>
      <c r="K63" s="50">
        <f t="shared" si="29"/>
        <v>-4101.9039999999995</v>
      </c>
      <c r="L63" s="55"/>
      <c r="M63" s="55"/>
      <c r="N63" s="50">
        <f t="shared" si="33"/>
        <v>16833.1</v>
      </c>
      <c r="O63" s="50">
        <f t="shared" si="34"/>
        <v>1303.8745299999998</v>
      </c>
      <c r="P63" s="50">
        <f t="shared" si="35"/>
        <v>1074.404</v>
      </c>
      <c r="Q63" s="50">
        <f t="shared" si="6"/>
        <v>82.40087334170107</v>
      </c>
      <c r="R63" s="52">
        <f t="shared" si="7"/>
        <v>8562</v>
      </c>
      <c r="S63" s="50">
        <f t="shared" si="36"/>
        <v>906.7158</v>
      </c>
      <c r="T63" s="50">
        <f t="shared" si="14"/>
        <v>536.381</v>
      </c>
      <c r="U63" s="50">
        <f t="shared" si="15"/>
        <v>59.15646335930178</v>
      </c>
      <c r="V63" s="49">
        <v>2500</v>
      </c>
      <c r="W63" s="49">
        <v>264.75</v>
      </c>
      <c r="X63" s="49">
        <v>5.471</v>
      </c>
      <c r="Y63" s="50">
        <f t="shared" si="16"/>
        <v>2.0664778092540135</v>
      </c>
      <c r="Z63" s="49">
        <v>3929</v>
      </c>
      <c r="AA63" s="49">
        <v>222.77429999999998</v>
      </c>
      <c r="AB63" s="49">
        <v>113.863</v>
      </c>
      <c r="AC63" s="49">
        <f t="shared" si="17"/>
        <v>51.11137146430267</v>
      </c>
      <c r="AD63" s="49">
        <v>6062</v>
      </c>
      <c r="AE63" s="49">
        <v>641.9658</v>
      </c>
      <c r="AF63" s="49">
        <v>530.91</v>
      </c>
      <c r="AG63" s="49">
        <f t="shared" si="18"/>
        <v>82.70066723180581</v>
      </c>
      <c r="AH63" s="49">
        <v>280.1</v>
      </c>
      <c r="AI63" s="49">
        <v>5.1258300000000006</v>
      </c>
      <c r="AJ63" s="49">
        <v>46.4</v>
      </c>
      <c r="AK63" s="49">
        <f t="shared" si="19"/>
        <v>905.2192522967011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53">
        <v>0</v>
      </c>
      <c r="AT63" s="53">
        <v>0</v>
      </c>
      <c r="AU63" s="53">
        <v>0</v>
      </c>
      <c r="AV63" s="49">
        <v>36330.1</v>
      </c>
      <c r="AW63" s="53">
        <v>3027.508333333333</v>
      </c>
      <c r="AX63" s="49">
        <v>3027.5</v>
      </c>
      <c r="AY63" s="52">
        <v>36330.1</v>
      </c>
      <c r="AZ63" s="53">
        <f t="shared" si="20"/>
        <v>3027.508333333333</v>
      </c>
      <c r="BA63" s="52"/>
      <c r="BB63" s="49">
        <v>0</v>
      </c>
      <c r="BC63" s="53">
        <v>0</v>
      </c>
      <c r="BD63" s="53"/>
      <c r="BE63" s="53"/>
      <c r="BF63" s="53"/>
      <c r="BG63" s="53"/>
      <c r="BH63" s="52"/>
      <c r="BI63" s="51"/>
      <c r="BJ63" s="51"/>
      <c r="BK63" s="55"/>
      <c r="BL63" s="55"/>
      <c r="BM63" s="55"/>
      <c r="BN63" s="50">
        <f t="shared" si="21"/>
        <v>587</v>
      </c>
      <c r="BO63" s="50">
        <f t="shared" si="41"/>
        <v>23.656100000000002</v>
      </c>
      <c r="BP63" s="50">
        <f t="shared" si="23"/>
        <v>0</v>
      </c>
      <c r="BQ63" s="50">
        <f t="shared" si="24"/>
        <v>0</v>
      </c>
      <c r="BR63" s="49">
        <v>587</v>
      </c>
      <c r="BS63" s="49">
        <v>23.656100000000002</v>
      </c>
      <c r="BT63" s="49">
        <v>0</v>
      </c>
      <c r="BU63" s="49">
        <v>0</v>
      </c>
      <c r="BV63" s="49">
        <v>0</v>
      </c>
      <c r="BW63" s="49">
        <v>0</v>
      </c>
      <c r="BX63" s="49">
        <v>0</v>
      </c>
      <c r="BY63" s="49">
        <v>0</v>
      </c>
      <c r="BZ63" s="49">
        <v>0</v>
      </c>
      <c r="CA63" s="49">
        <v>0</v>
      </c>
      <c r="CB63" s="49">
        <v>0</v>
      </c>
      <c r="CC63" s="49">
        <v>0</v>
      </c>
      <c r="CD63" s="49">
        <v>0</v>
      </c>
      <c r="CE63" s="49">
        <v>0</v>
      </c>
      <c r="CF63" s="49">
        <v>0</v>
      </c>
      <c r="CG63" s="49">
        <v>0</v>
      </c>
      <c r="CH63" s="49">
        <v>0</v>
      </c>
      <c r="CI63" s="49">
        <v>0</v>
      </c>
      <c r="CJ63" s="49">
        <v>0</v>
      </c>
      <c r="CK63" s="49">
        <v>0</v>
      </c>
      <c r="CL63" s="49">
        <v>0</v>
      </c>
      <c r="CM63" s="49">
        <v>3115</v>
      </c>
      <c r="CN63" s="49">
        <v>130.51850000000002</v>
      </c>
      <c r="CO63" s="49">
        <v>377.76</v>
      </c>
      <c r="CP63" s="49">
        <v>1600</v>
      </c>
      <c r="CQ63" s="49">
        <v>67.04</v>
      </c>
      <c r="CR63" s="49">
        <v>29.36</v>
      </c>
      <c r="CS63" s="49">
        <v>0</v>
      </c>
      <c r="CT63" s="49">
        <v>0</v>
      </c>
      <c r="CU63" s="49">
        <v>0</v>
      </c>
      <c r="CV63" s="49">
        <v>0</v>
      </c>
      <c r="CW63" s="49">
        <v>0</v>
      </c>
      <c r="CX63" s="49">
        <v>0</v>
      </c>
      <c r="CY63" s="49">
        <v>0</v>
      </c>
      <c r="CZ63" s="49">
        <v>0</v>
      </c>
      <c r="DA63" s="49">
        <v>0</v>
      </c>
      <c r="DB63" s="49">
        <v>360</v>
      </c>
      <c r="DC63" s="49">
        <v>15.084000000000001</v>
      </c>
      <c r="DD63" s="49">
        <v>0</v>
      </c>
      <c r="DE63" s="49">
        <v>0</v>
      </c>
      <c r="DF63" s="50">
        <f t="shared" si="37"/>
        <v>53163.2</v>
      </c>
      <c r="DG63" s="50">
        <f t="shared" si="38"/>
        <v>4331.382863333333</v>
      </c>
      <c r="DH63" s="50">
        <f t="shared" si="39"/>
        <v>4101.9039999999995</v>
      </c>
      <c r="DI63" s="55">
        <v>0</v>
      </c>
      <c r="DJ63" s="55">
        <v>0</v>
      </c>
      <c r="DK63" s="55">
        <v>0</v>
      </c>
      <c r="DL63" s="49">
        <v>0</v>
      </c>
      <c r="DM63" s="53"/>
      <c r="DN63" s="53"/>
      <c r="DO63" s="52"/>
      <c r="DP63" s="52"/>
      <c r="DQ63" s="52"/>
      <c r="DR63" s="53"/>
      <c r="DS63" s="53"/>
      <c r="DT63" s="53"/>
      <c r="DU63" s="53"/>
      <c r="DV63" s="53"/>
      <c r="DW63" s="53"/>
      <c r="DX63" s="49">
        <v>0</v>
      </c>
      <c r="DY63" s="49">
        <v>0</v>
      </c>
      <c r="DZ63" s="49">
        <v>0</v>
      </c>
      <c r="EA63" s="52">
        <v>0</v>
      </c>
      <c r="EB63" s="50">
        <f t="shared" si="31"/>
        <v>0</v>
      </c>
      <c r="EC63" s="50">
        <f t="shared" si="42"/>
        <v>0</v>
      </c>
      <c r="ED63" s="50">
        <f t="shared" si="40"/>
        <v>0</v>
      </c>
    </row>
    <row r="64" spans="2:134" s="24" customFormat="1" ht="18.75" customHeight="1">
      <c r="B64" s="60">
        <v>56</v>
      </c>
      <c r="C64" s="58" t="s">
        <v>49</v>
      </c>
      <c r="D64" s="49">
        <v>8670.5322</v>
      </c>
      <c r="E64" s="49"/>
      <c r="F64" s="50">
        <f t="shared" si="27"/>
        <v>36215.7</v>
      </c>
      <c r="G64" s="50">
        <f t="shared" si="27"/>
        <v>2846.27426</v>
      </c>
      <c r="H64" s="50">
        <f t="shared" si="43"/>
        <v>2566.813</v>
      </c>
      <c r="I64" s="50">
        <f t="shared" si="13"/>
        <v>90.18150626145211</v>
      </c>
      <c r="J64" s="50">
        <f t="shared" si="32"/>
        <v>-36215.7</v>
      </c>
      <c r="K64" s="50">
        <f t="shared" si="29"/>
        <v>-2566.813</v>
      </c>
      <c r="L64" s="55"/>
      <c r="M64" s="55"/>
      <c r="N64" s="50">
        <f t="shared" si="33"/>
        <v>10487.4</v>
      </c>
      <c r="O64" s="50">
        <f t="shared" si="34"/>
        <v>702.24926</v>
      </c>
      <c r="P64" s="50">
        <f t="shared" si="35"/>
        <v>422.813</v>
      </c>
      <c r="Q64" s="50">
        <f t="shared" si="6"/>
        <v>60.208393811621804</v>
      </c>
      <c r="R64" s="52">
        <f t="shared" si="7"/>
        <v>3623.4</v>
      </c>
      <c r="S64" s="50">
        <f t="shared" si="36"/>
        <v>383.71806</v>
      </c>
      <c r="T64" s="50">
        <f t="shared" si="14"/>
        <v>227.352</v>
      </c>
      <c r="U64" s="50">
        <f t="shared" si="15"/>
        <v>59.249752279056146</v>
      </c>
      <c r="V64" s="49">
        <v>6.4</v>
      </c>
      <c r="W64" s="49">
        <v>0.67776</v>
      </c>
      <c r="X64" s="49">
        <v>0.931</v>
      </c>
      <c r="Y64" s="50">
        <f t="shared" si="16"/>
        <v>137.36425873465535</v>
      </c>
      <c r="Z64" s="49">
        <v>3300</v>
      </c>
      <c r="AA64" s="49">
        <v>187.11</v>
      </c>
      <c r="AB64" s="49">
        <v>91.261</v>
      </c>
      <c r="AC64" s="49">
        <f t="shared" si="17"/>
        <v>48.77398321842766</v>
      </c>
      <c r="AD64" s="49">
        <v>3617</v>
      </c>
      <c r="AE64" s="49">
        <v>383.0403</v>
      </c>
      <c r="AF64" s="49">
        <v>226.421</v>
      </c>
      <c r="AG64" s="49">
        <f t="shared" si="18"/>
        <v>59.11153473929506</v>
      </c>
      <c r="AH64" s="49">
        <v>664</v>
      </c>
      <c r="AI64" s="49">
        <v>12.1512</v>
      </c>
      <c r="AJ64" s="49">
        <v>25</v>
      </c>
      <c r="AK64" s="49">
        <f t="shared" si="19"/>
        <v>205.74099677398118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53">
        <v>0</v>
      </c>
      <c r="AT64" s="53">
        <v>0</v>
      </c>
      <c r="AU64" s="53">
        <v>0</v>
      </c>
      <c r="AV64" s="49">
        <v>25728.3</v>
      </c>
      <c r="AW64" s="53">
        <v>2144.025</v>
      </c>
      <c r="AX64" s="49">
        <v>2144</v>
      </c>
      <c r="AY64" s="52">
        <v>25728.3</v>
      </c>
      <c r="AZ64" s="53">
        <f t="shared" si="20"/>
        <v>2144.025</v>
      </c>
      <c r="BA64" s="52"/>
      <c r="BB64" s="49">
        <v>0</v>
      </c>
      <c r="BC64" s="53">
        <v>0</v>
      </c>
      <c r="BD64" s="53"/>
      <c r="BE64" s="53"/>
      <c r="BF64" s="53"/>
      <c r="BG64" s="53"/>
      <c r="BH64" s="52"/>
      <c r="BI64" s="51"/>
      <c r="BJ64" s="51"/>
      <c r="BK64" s="55"/>
      <c r="BL64" s="55"/>
      <c r="BM64" s="55"/>
      <c r="BN64" s="50">
        <f t="shared" si="21"/>
        <v>1400</v>
      </c>
      <c r="BO64" s="50">
        <f t="shared" si="41"/>
        <v>56.42</v>
      </c>
      <c r="BP64" s="50">
        <f t="shared" si="23"/>
        <v>53.3</v>
      </c>
      <c r="BQ64" s="50">
        <f t="shared" si="24"/>
        <v>94.4700460829493</v>
      </c>
      <c r="BR64" s="49">
        <v>1400</v>
      </c>
      <c r="BS64" s="49">
        <v>56.42</v>
      </c>
      <c r="BT64" s="49">
        <v>53.3</v>
      </c>
      <c r="BU64" s="49">
        <v>0</v>
      </c>
      <c r="BV64" s="49">
        <v>0</v>
      </c>
      <c r="BW64" s="49">
        <v>0</v>
      </c>
      <c r="BX64" s="49">
        <v>0</v>
      </c>
      <c r="BY64" s="49">
        <v>0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0</v>
      </c>
      <c r="CH64" s="49">
        <v>0</v>
      </c>
      <c r="CI64" s="49">
        <v>0</v>
      </c>
      <c r="CJ64" s="49">
        <v>0</v>
      </c>
      <c r="CK64" s="49">
        <v>0</v>
      </c>
      <c r="CL64" s="49">
        <v>0</v>
      </c>
      <c r="CM64" s="49">
        <v>1500</v>
      </c>
      <c r="CN64" s="49">
        <v>62.85</v>
      </c>
      <c r="CO64" s="49">
        <v>25.9</v>
      </c>
      <c r="CP64" s="49">
        <v>1500</v>
      </c>
      <c r="CQ64" s="49">
        <v>62.85</v>
      </c>
      <c r="CR64" s="49">
        <v>25.9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0</v>
      </c>
      <c r="DA64" s="49">
        <v>0</v>
      </c>
      <c r="DB64" s="49">
        <v>0</v>
      </c>
      <c r="DC64" s="49">
        <v>0</v>
      </c>
      <c r="DD64" s="49">
        <v>0</v>
      </c>
      <c r="DE64" s="49">
        <v>0</v>
      </c>
      <c r="DF64" s="50">
        <f t="shared" si="37"/>
        <v>36215.7</v>
      </c>
      <c r="DG64" s="50">
        <f t="shared" si="38"/>
        <v>2846.27426</v>
      </c>
      <c r="DH64" s="50">
        <f t="shared" si="39"/>
        <v>2566.813</v>
      </c>
      <c r="DI64" s="55">
        <v>0</v>
      </c>
      <c r="DJ64" s="55">
        <v>0</v>
      </c>
      <c r="DK64" s="55">
        <v>0</v>
      </c>
      <c r="DL64" s="49">
        <v>0</v>
      </c>
      <c r="DM64" s="53"/>
      <c r="DN64" s="53"/>
      <c r="DO64" s="52"/>
      <c r="DP64" s="52"/>
      <c r="DQ64" s="52"/>
      <c r="DR64" s="53"/>
      <c r="DS64" s="53"/>
      <c r="DT64" s="53"/>
      <c r="DU64" s="53"/>
      <c r="DV64" s="53"/>
      <c r="DW64" s="53"/>
      <c r="DX64" s="49">
        <v>0</v>
      </c>
      <c r="DY64" s="49">
        <v>0</v>
      </c>
      <c r="DZ64" s="49">
        <v>0</v>
      </c>
      <c r="EA64" s="52">
        <v>0</v>
      </c>
      <c r="EB64" s="50">
        <f t="shared" si="31"/>
        <v>0</v>
      </c>
      <c r="EC64" s="50">
        <f t="shared" si="42"/>
        <v>0</v>
      </c>
      <c r="ED64" s="50">
        <f t="shared" si="40"/>
        <v>0</v>
      </c>
    </row>
    <row r="65" spans="2:134" s="24" customFormat="1" ht="18.75" customHeight="1">
      <c r="B65" s="60">
        <v>57</v>
      </c>
      <c r="C65" s="58" t="s">
        <v>100</v>
      </c>
      <c r="D65" s="49">
        <v>18345.3959</v>
      </c>
      <c r="E65" s="49"/>
      <c r="F65" s="50">
        <f t="shared" si="27"/>
        <v>95113</v>
      </c>
      <c r="G65" s="50">
        <f t="shared" si="27"/>
        <v>7504.01956</v>
      </c>
      <c r="H65" s="50">
        <f t="shared" si="43"/>
        <v>8285.179</v>
      </c>
      <c r="I65" s="50">
        <f t="shared" si="13"/>
        <v>110.40988011497134</v>
      </c>
      <c r="J65" s="50">
        <f t="shared" si="32"/>
        <v>-95113</v>
      </c>
      <c r="K65" s="50">
        <f t="shared" si="29"/>
        <v>-8285.179</v>
      </c>
      <c r="L65" s="55"/>
      <c r="M65" s="55"/>
      <c r="N65" s="50">
        <f t="shared" si="33"/>
        <v>30605.2</v>
      </c>
      <c r="O65" s="50">
        <f t="shared" si="34"/>
        <v>2128.36956</v>
      </c>
      <c r="P65" s="50">
        <f t="shared" si="35"/>
        <v>2909.479</v>
      </c>
      <c r="Q65" s="50">
        <f t="shared" si="6"/>
        <v>136.69989717387236</v>
      </c>
      <c r="R65" s="52">
        <f t="shared" si="7"/>
        <v>12000</v>
      </c>
      <c r="S65" s="50">
        <f t="shared" si="36"/>
        <v>1270.8</v>
      </c>
      <c r="T65" s="50">
        <f t="shared" si="14"/>
        <v>1091.802</v>
      </c>
      <c r="U65" s="50">
        <f t="shared" si="15"/>
        <v>85.9145420207743</v>
      </c>
      <c r="V65" s="49">
        <v>600</v>
      </c>
      <c r="W65" s="49">
        <v>63.54</v>
      </c>
      <c r="X65" s="49">
        <v>14.187</v>
      </c>
      <c r="Y65" s="50">
        <f t="shared" si="16"/>
        <v>22.327667610953732</v>
      </c>
      <c r="Z65" s="49">
        <v>7000</v>
      </c>
      <c r="AA65" s="49">
        <v>396.9</v>
      </c>
      <c r="AB65" s="49">
        <v>76.342</v>
      </c>
      <c r="AC65" s="49">
        <f t="shared" si="17"/>
        <v>19.23456790123457</v>
      </c>
      <c r="AD65" s="49">
        <v>11400</v>
      </c>
      <c r="AE65" s="49">
        <v>1207.26</v>
      </c>
      <c r="AF65" s="49">
        <v>1077.615</v>
      </c>
      <c r="AG65" s="49">
        <f t="shared" si="18"/>
        <v>89.26121962129119</v>
      </c>
      <c r="AH65" s="49">
        <v>1002</v>
      </c>
      <c r="AI65" s="49">
        <v>18.3366</v>
      </c>
      <c r="AJ65" s="49">
        <v>520</v>
      </c>
      <c r="AK65" s="49">
        <f t="shared" si="19"/>
        <v>2835.858337968871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53">
        <v>0</v>
      </c>
      <c r="AT65" s="53">
        <v>0</v>
      </c>
      <c r="AU65" s="53">
        <v>0</v>
      </c>
      <c r="AV65" s="49">
        <v>64507.8</v>
      </c>
      <c r="AW65" s="53">
        <v>5375.65</v>
      </c>
      <c r="AX65" s="49">
        <v>5375.7</v>
      </c>
      <c r="AY65" s="52">
        <v>64507.8</v>
      </c>
      <c r="AZ65" s="53">
        <f t="shared" si="20"/>
        <v>5375.650000000001</v>
      </c>
      <c r="BA65" s="52"/>
      <c r="BB65" s="49">
        <v>0</v>
      </c>
      <c r="BC65" s="53">
        <v>0</v>
      </c>
      <c r="BD65" s="53"/>
      <c r="BE65" s="53"/>
      <c r="BF65" s="53"/>
      <c r="BG65" s="53"/>
      <c r="BH65" s="52"/>
      <c r="BI65" s="51"/>
      <c r="BJ65" s="51"/>
      <c r="BK65" s="55"/>
      <c r="BL65" s="55"/>
      <c r="BM65" s="55"/>
      <c r="BN65" s="50">
        <f t="shared" si="21"/>
        <v>1213.2</v>
      </c>
      <c r="BO65" s="50">
        <f t="shared" si="41"/>
        <v>48.891960000000005</v>
      </c>
      <c r="BP65" s="50">
        <f t="shared" si="23"/>
        <v>46.8</v>
      </c>
      <c r="BQ65" s="50">
        <f t="shared" si="24"/>
        <v>95.72125969177753</v>
      </c>
      <c r="BR65" s="49">
        <v>1213.2</v>
      </c>
      <c r="BS65" s="49">
        <v>48.891960000000005</v>
      </c>
      <c r="BT65" s="49">
        <v>46.8</v>
      </c>
      <c r="BU65" s="49">
        <v>0</v>
      </c>
      <c r="BV65" s="49">
        <v>0</v>
      </c>
      <c r="BW65" s="49">
        <v>0</v>
      </c>
      <c r="BX65" s="49">
        <v>0</v>
      </c>
      <c r="BY65" s="49">
        <v>0</v>
      </c>
      <c r="BZ65" s="49">
        <v>0</v>
      </c>
      <c r="CA65" s="49">
        <v>0</v>
      </c>
      <c r="CB65" s="49">
        <v>0</v>
      </c>
      <c r="CC65" s="49">
        <v>0</v>
      </c>
      <c r="CD65" s="49">
        <v>0</v>
      </c>
      <c r="CE65" s="49">
        <v>0</v>
      </c>
      <c r="CF65" s="49">
        <v>0</v>
      </c>
      <c r="CG65" s="49">
        <v>0</v>
      </c>
      <c r="CH65" s="49">
        <v>0</v>
      </c>
      <c r="CI65" s="49">
        <v>0</v>
      </c>
      <c r="CJ65" s="49">
        <v>0</v>
      </c>
      <c r="CK65" s="49">
        <v>0</v>
      </c>
      <c r="CL65" s="49">
        <v>0</v>
      </c>
      <c r="CM65" s="49">
        <v>9390</v>
      </c>
      <c r="CN65" s="49">
        <v>393.4410000000001</v>
      </c>
      <c r="CO65" s="49">
        <v>313.76</v>
      </c>
      <c r="CP65" s="49">
        <v>4360</v>
      </c>
      <c r="CQ65" s="49">
        <v>182.68400000000003</v>
      </c>
      <c r="CR65" s="49">
        <v>132.76</v>
      </c>
      <c r="CS65" s="49">
        <v>0</v>
      </c>
      <c r="CT65" s="49">
        <v>0</v>
      </c>
      <c r="CU65" s="49">
        <v>0</v>
      </c>
      <c r="CV65" s="49">
        <v>0</v>
      </c>
      <c r="CW65" s="49">
        <v>0</v>
      </c>
      <c r="CX65" s="49">
        <v>400</v>
      </c>
      <c r="CY65" s="49">
        <v>0</v>
      </c>
      <c r="CZ65" s="49">
        <v>0</v>
      </c>
      <c r="DA65" s="49">
        <v>0</v>
      </c>
      <c r="DB65" s="49">
        <v>0</v>
      </c>
      <c r="DC65" s="49">
        <v>0</v>
      </c>
      <c r="DD65" s="49">
        <v>460.775</v>
      </c>
      <c r="DE65" s="49">
        <v>0</v>
      </c>
      <c r="DF65" s="50">
        <f t="shared" si="37"/>
        <v>95113</v>
      </c>
      <c r="DG65" s="50">
        <f t="shared" si="38"/>
        <v>7504.01956</v>
      </c>
      <c r="DH65" s="50">
        <f t="shared" si="39"/>
        <v>8285.179</v>
      </c>
      <c r="DI65" s="55">
        <v>0</v>
      </c>
      <c r="DJ65" s="55">
        <v>0</v>
      </c>
      <c r="DK65" s="55">
        <v>0</v>
      </c>
      <c r="DL65" s="49">
        <v>0</v>
      </c>
      <c r="DM65" s="53"/>
      <c r="DN65" s="53"/>
      <c r="DO65" s="52"/>
      <c r="DP65" s="52"/>
      <c r="DQ65" s="52"/>
      <c r="DR65" s="53"/>
      <c r="DS65" s="53"/>
      <c r="DT65" s="53"/>
      <c r="DU65" s="53"/>
      <c r="DV65" s="53"/>
      <c r="DW65" s="53"/>
      <c r="DX65" s="49">
        <v>0</v>
      </c>
      <c r="DY65" s="49">
        <v>0</v>
      </c>
      <c r="DZ65" s="49">
        <v>0</v>
      </c>
      <c r="EA65" s="52">
        <v>0</v>
      </c>
      <c r="EB65" s="50">
        <f t="shared" si="31"/>
        <v>0</v>
      </c>
      <c r="EC65" s="50">
        <f t="shared" si="42"/>
        <v>0</v>
      </c>
      <c r="ED65" s="50">
        <f t="shared" si="40"/>
        <v>0</v>
      </c>
    </row>
    <row r="66" spans="2:134" s="24" customFormat="1" ht="18.75" customHeight="1">
      <c r="B66" s="60">
        <v>58</v>
      </c>
      <c r="C66" s="58" t="s">
        <v>101</v>
      </c>
      <c r="D66" s="49">
        <v>35958.3759</v>
      </c>
      <c r="E66" s="49"/>
      <c r="F66" s="50">
        <f t="shared" si="27"/>
        <v>140275.7</v>
      </c>
      <c r="G66" s="50">
        <f t="shared" si="27"/>
        <v>11032.67847</v>
      </c>
      <c r="H66" s="50">
        <f t="shared" si="43"/>
        <v>10143.326</v>
      </c>
      <c r="I66" s="50">
        <f t="shared" si="13"/>
        <v>91.93892514480211</v>
      </c>
      <c r="J66" s="50">
        <f t="shared" si="32"/>
        <v>-140275.7</v>
      </c>
      <c r="K66" s="50">
        <f t="shared" si="29"/>
        <v>-10143.326</v>
      </c>
      <c r="L66" s="55"/>
      <c r="M66" s="55"/>
      <c r="N66" s="50">
        <f t="shared" si="33"/>
        <v>55841.3</v>
      </c>
      <c r="O66" s="50">
        <f t="shared" si="34"/>
        <v>3996.47847</v>
      </c>
      <c r="P66" s="50">
        <f t="shared" si="35"/>
        <v>3379.426</v>
      </c>
      <c r="Q66" s="50">
        <f t="shared" si="6"/>
        <v>84.56009522803708</v>
      </c>
      <c r="R66" s="52">
        <f t="shared" si="7"/>
        <v>23756.3</v>
      </c>
      <c r="S66" s="50">
        <f t="shared" si="36"/>
        <v>2515.7921699999997</v>
      </c>
      <c r="T66" s="50">
        <f t="shared" si="14"/>
        <v>1455.577</v>
      </c>
      <c r="U66" s="50">
        <f t="shared" si="15"/>
        <v>57.85760117060863</v>
      </c>
      <c r="V66" s="49">
        <v>2042.5</v>
      </c>
      <c r="W66" s="49">
        <v>216.30075</v>
      </c>
      <c r="X66" s="49">
        <v>47.81</v>
      </c>
      <c r="Y66" s="50">
        <f t="shared" si="16"/>
        <v>22.103483228791397</v>
      </c>
      <c r="Z66" s="49">
        <v>12127</v>
      </c>
      <c r="AA66" s="49">
        <v>687.6009</v>
      </c>
      <c r="AB66" s="49">
        <v>660.749</v>
      </c>
      <c r="AC66" s="49">
        <f t="shared" si="17"/>
        <v>96.09484222606457</v>
      </c>
      <c r="AD66" s="49">
        <v>21713.8</v>
      </c>
      <c r="AE66" s="49">
        <v>2299.49142</v>
      </c>
      <c r="AF66" s="49">
        <v>1407.767</v>
      </c>
      <c r="AG66" s="49">
        <f t="shared" si="18"/>
        <v>61.22079811891623</v>
      </c>
      <c r="AH66" s="49">
        <v>1673</v>
      </c>
      <c r="AI66" s="49">
        <v>30.615900000000003</v>
      </c>
      <c r="AJ66" s="49">
        <v>0</v>
      </c>
      <c r="AK66" s="49">
        <f t="shared" si="19"/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53">
        <v>0</v>
      </c>
      <c r="AT66" s="53">
        <v>0</v>
      </c>
      <c r="AU66" s="53">
        <v>0</v>
      </c>
      <c r="AV66" s="49">
        <v>81167.1</v>
      </c>
      <c r="AW66" s="53">
        <v>6763.925</v>
      </c>
      <c r="AX66" s="49">
        <v>6763.9</v>
      </c>
      <c r="AY66" s="52">
        <v>81167.1</v>
      </c>
      <c r="AZ66" s="53">
        <f t="shared" si="20"/>
        <v>6763.925</v>
      </c>
      <c r="BA66" s="52"/>
      <c r="BB66" s="49">
        <v>3267.3</v>
      </c>
      <c r="BC66" s="53">
        <v>272.275</v>
      </c>
      <c r="BD66" s="53"/>
      <c r="BE66" s="53">
        <v>3267.3</v>
      </c>
      <c r="BF66" s="53">
        <v>3267.3</v>
      </c>
      <c r="BG66" s="53"/>
      <c r="BH66" s="52"/>
      <c r="BI66" s="51"/>
      <c r="BJ66" s="51"/>
      <c r="BK66" s="55"/>
      <c r="BL66" s="55"/>
      <c r="BM66" s="55"/>
      <c r="BN66" s="50">
        <f t="shared" si="21"/>
        <v>2295</v>
      </c>
      <c r="BO66" s="50">
        <f t="shared" si="41"/>
        <v>92.48850000000002</v>
      </c>
      <c r="BP66" s="50">
        <f t="shared" si="23"/>
        <v>287.1</v>
      </c>
      <c r="BQ66" s="50">
        <f t="shared" si="24"/>
        <v>310.4169707585267</v>
      </c>
      <c r="BR66" s="49">
        <v>1430</v>
      </c>
      <c r="BS66" s="49">
        <v>57.629000000000005</v>
      </c>
      <c r="BT66" s="49">
        <v>125</v>
      </c>
      <c r="BU66" s="49">
        <v>0</v>
      </c>
      <c r="BV66" s="49">
        <v>0</v>
      </c>
      <c r="BW66" s="49">
        <v>0</v>
      </c>
      <c r="BX66" s="49">
        <v>0</v>
      </c>
      <c r="BY66" s="49">
        <v>0</v>
      </c>
      <c r="BZ66" s="49">
        <v>0</v>
      </c>
      <c r="CA66" s="49">
        <v>865</v>
      </c>
      <c r="CB66" s="49">
        <v>34.859500000000004</v>
      </c>
      <c r="CC66" s="49">
        <v>162.1</v>
      </c>
      <c r="CD66" s="49">
        <v>0</v>
      </c>
      <c r="CE66" s="49">
        <v>0</v>
      </c>
      <c r="CF66" s="49">
        <v>0</v>
      </c>
      <c r="CG66" s="49">
        <v>0</v>
      </c>
      <c r="CH66" s="49">
        <v>0</v>
      </c>
      <c r="CI66" s="49">
        <v>0</v>
      </c>
      <c r="CJ66" s="49">
        <v>10550</v>
      </c>
      <c r="CK66" s="49">
        <v>442.045</v>
      </c>
      <c r="CL66" s="49">
        <v>976</v>
      </c>
      <c r="CM66" s="49">
        <v>5440</v>
      </c>
      <c r="CN66" s="49">
        <v>227.936</v>
      </c>
      <c r="CO66" s="49">
        <v>0</v>
      </c>
      <c r="CP66" s="49">
        <v>5440</v>
      </c>
      <c r="CQ66" s="49">
        <v>227.936</v>
      </c>
      <c r="CR66" s="49">
        <v>0</v>
      </c>
      <c r="CS66" s="49">
        <v>0</v>
      </c>
      <c r="CT66" s="49">
        <v>0</v>
      </c>
      <c r="CU66" s="49">
        <v>0</v>
      </c>
      <c r="CV66" s="49">
        <v>0</v>
      </c>
      <c r="CW66" s="49">
        <v>0</v>
      </c>
      <c r="CX66" s="49">
        <v>0</v>
      </c>
      <c r="CY66" s="49">
        <v>0</v>
      </c>
      <c r="CZ66" s="49">
        <v>0</v>
      </c>
      <c r="DA66" s="49">
        <v>0</v>
      </c>
      <c r="DB66" s="49">
        <v>0</v>
      </c>
      <c r="DC66" s="49">
        <v>0</v>
      </c>
      <c r="DD66" s="49">
        <v>0</v>
      </c>
      <c r="DE66" s="49">
        <v>0</v>
      </c>
      <c r="DF66" s="50">
        <f t="shared" si="37"/>
        <v>140275.7</v>
      </c>
      <c r="DG66" s="50">
        <f t="shared" si="38"/>
        <v>11032.67847</v>
      </c>
      <c r="DH66" s="50">
        <f t="shared" si="39"/>
        <v>10143.326</v>
      </c>
      <c r="DI66" s="55">
        <v>0</v>
      </c>
      <c r="DJ66" s="55">
        <v>0</v>
      </c>
      <c r="DK66" s="55">
        <v>0</v>
      </c>
      <c r="DL66" s="49">
        <v>0</v>
      </c>
      <c r="DM66" s="53"/>
      <c r="DN66" s="53"/>
      <c r="DO66" s="52"/>
      <c r="DP66" s="52"/>
      <c r="DQ66" s="52"/>
      <c r="DR66" s="53"/>
      <c r="DS66" s="53"/>
      <c r="DT66" s="53"/>
      <c r="DU66" s="53"/>
      <c r="DV66" s="53"/>
      <c r="DW66" s="53"/>
      <c r="DX66" s="49">
        <v>0</v>
      </c>
      <c r="DY66" s="49">
        <v>0</v>
      </c>
      <c r="DZ66" s="49">
        <v>0</v>
      </c>
      <c r="EA66" s="52">
        <v>0</v>
      </c>
      <c r="EB66" s="50">
        <f t="shared" si="31"/>
        <v>0</v>
      </c>
      <c r="EC66" s="50">
        <f t="shared" si="42"/>
        <v>0</v>
      </c>
      <c r="ED66" s="50">
        <f t="shared" si="40"/>
        <v>0</v>
      </c>
    </row>
    <row r="67" spans="2:134" s="24" customFormat="1" ht="18.75" customHeight="1">
      <c r="B67" s="60">
        <v>59</v>
      </c>
      <c r="C67" s="58" t="s">
        <v>102</v>
      </c>
      <c r="D67" s="49">
        <v>4239.3279999999995</v>
      </c>
      <c r="E67" s="49"/>
      <c r="F67" s="50">
        <f t="shared" si="27"/>
        <v>31101.9</v>
      </c>
      <c r="G67" s="50">
        <f t="shared" si="27"/>
        <v>2510.143106666667</v>
      </c>
      <c r="H67" s="50">
        <f t="shared" si="43"/>
        <v>2184.083</v>
      </c>
      <c r="I67" s="50">
        <f t="shared" si="13"/>
        <v>87.0102981060846</v>
      </c>
      <c r="J67" s="50">
        <f t="shared" si="32"/>
        <v>-31101.9</v>
      </c>
      <c r="K67" s="50">
        <f t="shared" si="29"/>
        <v>-2184.083</v>
      </c>
      <c r="L67" s="55"/>
      <c r="M67" s="55"/>
      <c r="N67" s="50">
        <f t="shared" si="33"/>
        <v>9179.2</v>
      </c>
      <c r="O67" s="50">
        <f t="shared" si="34"/>
        <v>683.2514400000001</v>
      </c>
      <c r="P67" s="50">
        <f t="shared" si="35"/>
        <v>357.183</v>
      </c>
      <c r="Q67" s="50">
        <f t="shared" si="6"/>
        <v>52.276948000285216</v>
      </c>
      <c r="R67" s="52">
        <f t="shared" si="7"/>
        <v>4121.8</v>
      </c>
      <c r="S67" s="50">
        <f t="shared" si="36"/>
        <v>436.49862</v>
      </c>
      <c r="T67" s="50">
        <f t="shared" si="14"/>
        <v>212.043</v>
      </c>
      <c r="U67" s="50">
        <f t="shared" si="15"/>
        <v>48.57816045329078</v>
      </c>
      <c r="V67" s="49">
        <v>289.8</v>
      </c>
      <c r="W67" s="49">
        <v>30.68982</v>
      </c>
      <c r="X67" s="49">
        <v>70.043</v>
      </c>
      <c r="Y67" s="50">
        <f t="shared" si="16"/>
        <v>228.22877423197662</v>
      </c>
      <c r="Z67" s="49">
        <v>3260</v>
      </c>
      <c r="AA67" s="49">
        <v>184.842</v>
      </c>
      <c r="AB67" s="49">
        <v>20</v>
      </c>
      <c r="AC67" s="49">
        <f t="shared" si="17"/>
        <v>10.820051719847221</v>
      </c>
      <c r="AD67" s="49">
        <v>3832</v>
      </c>
      <c r="AE67" s="49">
        <v>405.8088</v>
      </c>
      <c r="AF67" s="49">
        <v>142</v>
      </c>
      <c r="AG67" s="49">
        <f t="shared" si="18"/>
        <v>34.99184837785676</v>
      </c>
      <c r="AH67" s="49">
        <v>562.6</v>
      </c>
      <c r="AI67" s="49">
        <v>10.295580000000001</v>
      </c>
      <c r="AJ67" s="49">
        <v>108</v>
      </c>
      <c r="AK67" s="49">
        <f t="shared" si="19"/>
        <v>1048.9938400750611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53">
        <v>0</v>
      </c>
      <c r="AT67" s="53">
        <v>0</v>
      </c>
      <c r="AU67" s="53">
        <v>0</v>
      </c>
      <c r="AV67" s="49">
        <v>21922.7</v>
      </c>
      <c r="AW67" s="53">
        <v>1826.8916666666667</v>
      </c>
      <c r="AX67" s="49">
        <v>1826.9</v>
      </c>
      <c r="AY67" s="52">
        <v>21922.7</v>
      </c>
      <c r="AZ67" s="53">
        <f t="shared" si="20"/>
        <v>1826.8916666666667</v>
      </c>
      <c r="BA67" s="52"/>
      <c r="BB67" s="49">
        <v>0</v>
      </c>
      <c r="BC67" s="53">
        <v>0</v>
      </c>
      <c r="BD67" s="53"/>
      <c r="BE67" s="53"/>
      <c r="BF67" s="53"/>
      <c r="BG67" s="53"/>
      <c r="BH67" s="52"/>
      <c r="BI67" s="51"/>
      <c r="BJ67" s="51"/>
      <c r="BK67" s="55"/>
      <c r="BL67" s="55"/>
      <c r="BM67" s="55"/>
      <c r="BN67" s="50">
        <f t="shared" si="21"/>
        <v>76.8</v>
      </c>
      <c r="BO67" s="50">
        <f t="shared" si="41"/>
        <v>3.0950400000000005</v>
      </c>
      <c r="BP67" s="50">
        <f t="shared" si="23"/>
        <v>0</v>
      </c>
      <c r="BQ67" s="50">
        <f t="shared" si="24"/>
        <v>0</v>
      </c>
      <c r="BR67" s="49">
        <v>76.8</v>
      </c>
      <c r="BS67" s="49">
        <v>3.0950400000000005</v>
      </c>
      <c r="BT67" s="49">
        <v>0</v>
      </c>
      <c r="BU67" s="49">
        <v>0</v>
      </c>
      <c r="BV67" s="49">
        <v>0</v>
      </c>
      <c r="BW67" s="49">
        <v>0</v>
      </c>
      <c r="BX67" s="49">
        <v>0</v>
      </c>
      <c r="BY67" s="49">
        <v>0</v>
      </c>
      <c r="BZ67" s="49">
        <v>0</v>
      </c>
      <c r="CA67" s="49">
        <v>0</v>
      </c>
      <c r="CB67" s="49">
        <v>0</v>
      </c>
      <c r="CC67" s="49">
        <v>0</v>
      </c>
      <c r="CD67" s="49">
        <v>0</v>
      </c>
      <c r="CE67" s="49">
        <v>0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1158</v>
      </c>
      <c r="CN67" s="49">
        <v>48.5202</v>
      </c>
      <c r="CO67" s="49">
        <v>17.14</v>
      </c>
      <c r="CP67" s="49">
        <v>1158</v>
      </c>
      <c r="CQ67" s="49">
        <v>48.5202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0</v>
      </c>
      <c r="DA67" s="49">
        <v>0</v>
      </c>
      <c r="DB67" s="49">
        <v>0</v>
      </c>
      <c r="DC67" s="49">
        <v>0</v>
      </c>
      <c r="DD67" s="49">
        <v>0</v>
      </c>
      <c r="DE67" s="49">
        <v>0</v>
      </c>
      <c r="DF67" s="50">
        <f t="shared" si="37"/>
        <v>31101.9</v>
      </c>
      <c r="DG67" s="50">
        <f t="shared" si="38"/>
        <v>2510.143106666667</v>
      </c>
      <c r="DH67" s="50">
        <f t="shared" si="39"/>
        <v>2184.083</v>
      </c>
      <c r="DI67" s="55">
        <v>0</v>
      </c>
      <c r="DJ67" s="55">
        <v>0</v>
      </c>
      <c r="DK67" s="55">
        <v>0</v>
      </c>
      <c r="DL67" s="49">
        <v>0</v>
      </c>
      <c r="DM67" s="53"/>
      <c r="DN67" s="53"/>
      <c r="DO67" s="52"/>
      <c r="DP67" s="52"/>
      <c r="DQ67" s="52"/>
      <c r="DR67" s="53"/>
      <c r="DS67" s="53"/>
      <c r="DT67" s="53"/>
      <c r="DU67" s="53"/>
      <c r="DV67" s="53"/>
      <c r="DW67" s="53"/>
      <c r="DX67" s="49">
        <v>0</v>
      </c>
      <c r="DY67" s="49">
        <v>0</v>
      </c>
      <c r="DZ67" s="49">
        <v>0</v>
      </c>
      <c r="EA67" s="52">
        <v>0</v>
      </c>
      <c r="EB67" s="50">
        <f t="shared" si="31"/>
        <v>0</v>
      </c>
      <c r="EC67" s="50">
        <f t="shared" si="42"/>
        <v>0</v>
      </c>
      <c r="ED67" s="50">
        <f t="shared" si="40"/>
        <v>0</v>
      </c>
    </row>
    <row r="68" spans="2:134" s="24" customFormat="1" ht="18.75" customHeight="1">
      <c r="B68" s="60">
        <v>60</v>
      </c>
      <c r="C68" s="58" t="s">
        <v>103</v>
      </c>
      <c r="D68" s="49">
        <v>1156.7042000000001</v>
      </c>
      <c r="E68" s="49"/>
      <c r="F68" s="50">
        <f t="shared" si="27"/>
        <v>50855.8</v>
      </c>
      <c r="G68" s="50">
        <f t="shared" si="27"/>
        <v>3894.19678</v>
      </c>
      <c r="H68" s="50">
        <f t="shared" si="43"/>
        <v>3438.727</v>
      </c>
      <c r="I68" s="50">
        <f t="shared" si="13"/>
        <v>88.30388381143902</v>
      </c>
      <c r="J68" s="50">
        <f t="shared" si="32"/>
        <v>-50855.8</v>
      </c>
      <c r="K68" s="50">
        <f t="shared" si="29"/>
        <v>-3438.727</v>
      </c>
      <c r="L68" s="55"/>
      <c r="M68" s="55"/>
      <c r="N68" s="50">
        <f t="shared" si="33"/>
        <v>19342.6</v>
      </c>
      <c r="O68" s="50">
        <f t="shared" si="34"/>
        <v>1268.09678</v>
      </c>
      <c r="P68" s="50">
        <f t="shared" si="35"/>
        <v>812.6270000000001</v>
      </c>
      <c r="Q68" s="50">
        <f t="shared" si="6"/>
        <v>64.08241175409341</v>
      </c>
      <c r="R68" s="52">
        <f t="shared" si="7"/>
        <v>6300</v>
      </c>
      <c r="S68" s="50">
        <f t="shared" si="36"/>
        <v>667.1700000000001</v>
      </c>
      <c r="T68" s="50">
        <f t="shared" si="14"/>
        <v>498</v>
      </c>
      <c r="U68" s="50">
        <f t="shared" si="15"/>
        <v>74.6436440487432</v>
      </c>
      <c r="V68" s="49">
        <v>500</v>
      </c>
      <c r="W68" s="49">
        <v>52.95</v>
      </c>
      <c r="X68" s="49">
        <v>28</v>
      </c>
      <c r="Y68" s="50">
        <f t="shared" si="16"/>
        <v>52.88007554296505</v>
      </c>
      <c r="Z68" s="49">
        <v>5600</v>
      </c>
      <c r="AA68" s="49">
        <v>317.52</v>
      </c>
      <c r="AB68" s="49">
        <v>193.527</v>
      </c>
      <c r="AC68" s="49">
        <f t="shared" si="17"/>
        <v>60.949546485260775</v>
      </c>
      <c r="AD68" s="49">
        <v>5800</v>
      </c>
      <c r="AE68" s="49">
        <v>614.22</v>
      </c>
      <c r="AF68" s="49">
        <v>470</v>
      </c>
      <c r="AG68" s="49">
        <f t="shared" si="18"/>
        <v>76.51981374751718</v>
      </c>
      <c r="AH68" s="49">
        <v>1156.6</v>
      </c>
      <c r="AI68" s="49">
        <v>21.165779999999998</v>
      </c>
      <c r="AJ68" s="49">
        <v>6</v>
      </c>
      <c r="AK68" s="49">
        <f t="shared" si="19"/>
        <v>28.347644169031334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53">
        <v>0</v>
      </c>
      <c r="AT68" s="53">
        <v>0</v>
      </c>
      <c r="AU68" s="53">
        <v>0</v>
      </c>
      <c r="AV68" s="49">
        <v>31513.2</v>
      </c>
      <c r="AW68" s="53">
        <v>2626.1</v>
      </c>
      <c r="AX68" s="49">
        <v>2626.1</v>
      </c>
      <c r="AY68" s="52">
        <v>31513.2</v>
      </c>
      <c r="AZ68" s="53">
        <f t="shared" si="20"/>
        <v>2626.1</v>
      </c>
      <c r="BA68" s="52"/>
      <c r="BB68" s="49">
        <v>0</v>
      </c>
      <c r="BC68" s="53">
        <v>0</v>
      </c>
      <c r="BD68" s="53"/>
      <c r="BE68" s="53"/>
      <c r="BF68" s="53"/>
      <c r="BG68" s="53"/>
      <c r="BH68" s="52"/>
      <c r="BI68" s="51"/>
      <c r="BJ68" s="51"/>
      <c r="BK68" s="55"/>
      <c r="BL68" s="55"/>
      <c r="BM68" s="55"/>
      <c r="BN68" s="50">
        <f t="shared" si="21"/>
        <v>714</v>
      </c>
      <c r="BO68" s="50">
        <f t="shared" si="41"/>
        <v>28.7742</v>
      </c>
      <c r="BP68" s="50">
        <f t="shared" si="23"/>
        <v>50</v>
      </c>
      <c r="BQ68" s="50">
        <f t="shared" si="24"/>
        <v>173.76677718233694</v>
      </c>
      <c r="BR68" s="49">
        <v>114</v>
      </c>
      <c r="BS68" s="49">
        <v>4.5942</v>
      </c>
      <c r="BT68" s="49">
        <v>0</v>
      </c>
      <c r="BU68" s="49">
        <v>0</v>
      </c>
      <c r="BV68" s="49">
        <v>0</v>
      </c>
      <c r="BW68" s="49">
        <v>0</v>
      </c>
      <c r="BX68" s="49">
        <v>0</v>
      </c>
      <c r="BY68" s="49">
        <v>0</v>
      </c>
      <c r="BZ68" s="49">
        <v>0</v>
      </c>
      <c r="CA68" s="49">
        <v>600</v>
      </c>
      <c r="CB68" s="49">
        <v>24.18</v>
      </c>
      <c r="CC68" s="49">
        <v>50</v>
      </c>
      <c r="CD68" s="49">
        <v>0</v>
      </c>
      <c r="CE68" s="49">
        <v>0</v>
      </c>
      <c r="CF68" s="49">
        <v>0</v>
      </c>
      <c r="CG68" s="49">
        <v>0</v>
      </c>
      <c r="CH68" s="49">
        <v>0</v>
      </c>
      <c r="CI68" s="49">
        <v>0</v>
      </c>
      <c r="CJ68" s="49">
        <v>2000</v>
      </c>
      <c r="CK68" s="49">
        <v>83.8</v>
      </c>
      <c r="CL68" s="49">
        <v>0</v>
      </c>
      <c r="CM68" s="49">
        <v>3572</v>
      </c>
      <c r="CN68" s="49">
        <v>149.66680000000002</v>
      </c>
      <c r="CO68" s="49">
        <v>65.1</v>
      </c>
      <c r="CP68" s="49">
        <v>3572</v>
      </c>
      <c r="CQ68" s="49">
        <v>149.66680000000002</v>
      </c>
      <c r="CR68" s="49">
        <v>65.1</v>
      </c>
      <c r="CS68" s="49">
        <v>0</v>
      </c>
      <c r="CT68" s="49">
        <v>0</v>
      </c>
      <c r="CU68" s="49">
        <v>0</v>
      </c>
      <c r="CV68" s="49">
        <v>0</v>
      </c>
      <c r="CW68" s="49">
        <v>0</v>
      </c>
      <c r="CX68" s="49">
        <v>0</v>
      </c>
      <c r="CY68" s="49">
        <v>0</v>
      </c>
      <c r="CZ68" s="49">
        <v>0</v>
      </c>
      <c r="DA68" s="49">
        <v>0</v>
      </c>
      <c r="DB68" s="49">
        <v>0</v>
      </c>
      <c r="DC68" s="49">
        <v>0</v>
      </c>
      <c r="DD68" s="49">
        <v>0</v>
      </c>
      <c r="DE68" s="49">
        <v>0</v>
      </c>
      <c r="DF68" s="50">
        <f t="shared" si="37"/>
        <v>50855.8</v>
      </c>
      <c r="DG68" s="50">
        <f t="shared" si="38"/>
        <v>3894.19678</v>
      </c>
      <c r="DH68" s="50">
        <f t="shared" si="39"/>
        <v>3438.727</v>
      </c>
      <c r="DI68" s="55">
        <v>0</v>
      </c>
      <c r="DJ68" s="55">
        <v>0</v>
      </c>
      <c r="DK68" s="55">
        <v>0</v>
      </c>
      <c r="DL68" s="49">
        <v>0</v>
      </c>
      <c r="DM68" s="53"/>
      <c r="DN68" s="53"/>
      <c r="DO68" s="52"/>
      <c r="DP68" s="52"/>
      <c r="DQ68" s="52"/>
      <c r="DR68" s="53"/>
      <c r="DS68" s="53"/>
      <c r="DT68" s="53"/>
      <c r="DU68" s="53"/>
      <c r="DV68" s="53"/>
      <c r="DW68" s="53"/>
      <c r="DX68" s="49">
        <v>0</v>
      </c>
      <c r="DY68" s="49">
        <v>0</v>
      </c>
      <c r="DZ68" s="49">
        <v>0</v>
      </c>
      <c r="EA68" s="52">
        <v>0</v>
      </c>
      <c r="EB68" s="50">
        <f t="shared" si="31"/>
        <v>0</v>
      </c>
      <c r="EC68" s="50">
        <f t="shared" si="42"/>
        <v>0</v>
      </c>
      <c r="ED68" s="50">
        <f t="shared" si="40"/>
        <v>0</v>
      </c>
    </row>
    <row r="69" spans="2:134" s="24" customFormat="1" ht="18.75" customHeight="1">
      <c r="B69" s="60">
        <v>61</v>
      </c>
      <c r="C69" s="58" t="s">
        <v>104</v>
      </c>
      <c r="D69" s="49">
        <v>2540.806</v>
      </c>
      <c r="E69" s="49"/>
      <c r="F69" s="50">
        <f t="shared" si="27"/>
        <v>58970.5</v>
      </c>
      <c r="G69" s="50">
        <f t="shared" si="27"/>
        <v>4776.923433333334</v>
      </c>
      <c r="H69" s="50">
        <f t="shared" si="43"/>
        <v>3823.95</v>
      </c>
      <c r="I69" s="50">
        <f t="shared" si="13"/>
        <v>80.05047711915387</v>
      </c>
      <c r="J69" s="50">
        <f t="shared" si="32"/>
        <v>-58970.5</v>
      </c>
      <c r="K69" s="50">
        <f t="shared" si="29"/>
        <v>-3823.95</v>
      </c>
      <c r="L69" s="55"/>
      <c r="M69" s="55"/>
      <c r="N69" s="50">
        <f t="shared" si="33"/>
        <v>21129</v>
      </c>
      <c r="O69" s="50">
        <f t="shared" si="34"/>
        <v>1623.4651000000001</v>
      </c>
      <c r="P69" s="50">
        <f t="shared" si="35"/>
        <v>670.45</v>
      </c>
      <c r="Q69" s="50">
        <f t="shared" si="6"/>
        <v>41.29746922185146</v>
      </c>
      <c r="R69" s="52">
        <f t="shared" si="7"/>
        <v>10489</v>
      </c>
      <c r="S69" s="50">
        <f t="shared" si="36"/>
        <v>1110.7850999999998</v>
      </c>
      <c r="T69" s="50">
        <f t="shared" si="14"/>
        <v>457.45</v>
      </c>
      <c r="U69" s="50">
        <f t="shared" si="15"/>
        <v>41.18258338179005</v>
      </c>
      <c r="V69" s="49">
        <v>539</v>
      </c>
      <c r="W69" s="49">
        <v>57.080099999999995</v>
      </c>
      <c r="X69" s="49">
        <v>0.45</v>
      </c>
      <c r="Y69" s="50">
        <f t="shared" si="16"/>
        <v>0.7883658227648517</v>
      </c>
      <c r="Z69" s="49">
        <v>5200</v>
      </c>
      <c r="AA69" s="49">
        <v>294.84</v>
      </c>
      <c r="AB69" s="49">
        <v>0</v>
      </c>
      <c r="AC69" s="49">
        <f t="shared" si="17"/>
        <v>0</v>
      </c>
      <c r="AD69" s="49">
        <v>9950</v>
      </c>
      <c r="AE69" s="49">
        <v>1053.705</v>
      </c>
      <c r="AF69" s="49">
        <v>457</v>
      </c>
      <c r="AG69" s="49">
        <f t="shared" si="18"/>
        <v>43.37077265458549</v>
      </c>
      <c r="AH69" s="49">
        <v>416</v>
      </c>
      <c r="AI69" s="49">
        <v>7.612800000000001</v>
      </c>
      <c r="AJ69" s="49">
        <v>213</v>
      </c>
      <c r="AK69" s="49">
        <f t="shared" si="19"/>
        <v>2797.919293820933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v>0</v>
      </c>
      <c r="AS69" s="53">
        <v>0</v>
      </c>
      <c r="AT69" s="53">
        <v>0</v>
      </c>
      <c r="AU69" s="53">
        <v>0</v>
      </c>
      <c r="AV69" s="49">
        <v>37841.5</v>
      </c>
      <c r="AW69" s="53">
        <v>3153.4583333333335</v>
      </c>
      <c r="AX69" s="49">
        <v>3153.5</v>
      </c>
      <c r="AY69" s="52">
        <v>37841.5</v>
      </c>
      <c r="AZ69" s="53">
        <f t="shared" si="20"/>
        <v>3153.4583333333335</v>
      </c>
      <c r="BA69" s="52"/>
      <c r="BB69" s="49">
        <v>0</v>
      </c>
      <c r="BC69" s="53">
        <v>0</v>
      </c>
      <c r="BD69" s="53"/>
      <c r="BE69" s="53"/>
      <c r="BF69" s="53"/>
      <c r="BG69" s="53"/>
      <c r="BH69" s="52"/>
      <c r="BI69" s="51"/>
      <c r="BJ69" s="51"/>
      <c r="BK69" s="55"/>
      <c r="BL69" s="55"/>
      <c r="BM69" s="55"/>
      <c r="BN69" s="50">
        <f t="shared" si="21"/>
        <v>174</v>
      </c>
      <c r="BO69" s="50">
        <f t="shared" si="41"/>
        <v>7.0122</v>
      </c>
      <c r="BP69" s="50">
        <f t="shared" si="23"/>
        <v>0</v>
      </c>
      <c r="BQ69" s="50">
        <f t="shared" si="24"/>
        <v>0</v>
      </c>
      <c r="BR69" s="49">
        <v>174</v>
      </c>
      <c r="BS69" s="49">
        <v>7.0122</v>
      </c>
      <c r="BT69" s="49">
        <v>0</v>
      </c>
      <c r="BU69" s="49">
        <v>0</v>
      </c>
      <c r="BV69" s="49">
        <v>0</v>
      </c>
      <c r="BW69" s="49">
        <v>0</v>
      </c>
      <c r="BX69" s="49">
        <v>0</v>
      </c>
      <c r="BY69" s="49">
        <v>0</v>
      </c>
      <c r="BZ69" s="49">
        <v>0</v>
      </c>
      <c r="CA69" s="49">
        <v>0</v>
      </c>
      <c r="CB69" s="49">
        <v>0</v>
      </c>
      <c r="CC69" s="49">
        <v>0</v>
      </c>
      <c r="CD69" s="49">
        <v>0</v>
      </c>
      <c r="CE69" s="49">
        <v>0</v>
      </c>
      <c r="CF69" s="49">
        <v>0</v>
      </c>
      <c r="CG69" s="49">
        <v>0</v>
      </c>
      <c r="CH69" s="49">
        <v>0</v>
      </c>
      <c r="CI69" s="49">
        <v>0</v>
      </c>
      <c r="CJ69" s="49">
        <v>2200</v>
      </c>
      <c r="CK69" s="49">
        <v>92.18</v>
      </c>
      <c r="CL69" s="49">
        <v>0</v>
      </c>
      <c r="CM69" s="49">
        <v>2650</v>
      </c>
      <c r="CN69" s="49">
        <v>111.035</v>
      </c>
      <c r="CO69" s="49">
        <v>0</v>
      </c>
      <c r="CP69" s="49">
        <v>2550</v>
      </c>
      <c r="CQ69" s="49">
        <v>106.845</v>
      </c>
      <c r="CR69" s="49">
        <v>0</v>
      </c>
      <c r="CS69" s="49">
        <v>0</v>
      </c>
      <c r="CT69" s="49">
        <v>0</v>
      </c>
      <c r="CU69" s="49">
        <v>0</v>
      </c>
      <c r="CV69" s="49">
        <v>0</v>
      </c>
      <c r="CW69" s="49">
        <v>0</v>
      </c>
      <c r="CX69" s="49">
        <v>0</v>
      </c>
      <c r="CY69" s="49">
        <v>0</v>
      </c>
      <c r="CZ69" s="49">
        <v>0</v>
      </c>
      <c r="DA69" s="49">
        <v>0</v>
      </c>
      <c r="DB69" s="49">
        <v>0</v>
      </c>
      <c r="DC69" s="49">
        <v>0</v>
      </c>
      <c r="DD69" s="49">
        <v>0</v>
      </c>
      <c r="DE69" s="49">
        <v>0</v>
      </c>
      <c r="DF69" s="50">
        <f t="shared" si="37"/>
        <v>58970.5</v>
      </c>
      <c r="DG69" s="50">
        <f t="shared" si="38"/>
        <v>4776.923433333334</v>
      </c>
      <c r="DH69" s="50">
        <f t="shared" si="39"/>
        <v>3823.95</v>
      </c>
      <c r="DI69" s="55">
        <v>0</v>
      </c>
      <c r="DJ69" s="55">
        <v>0</v>
      </c>
      <c r="DK69" s="55">
        <v>0</v>
      </c>
      <c r="DL69" s="49">
        <v>0</v>
      </c>
      <c r="DM69" s="53"/>
      <c r="DN69" s="53"/>
      <c r="DO69" s="52"/>
      <c r="DP69" s="52"/>
      <c r="DQ69" s="52"/>
      <c r="DR69" s="53"/>
      <c r="DS69" s="53"/>
      <c r="DT69" s="53"/>
      <c r="DU69" s="53"/>
      <c r="DV69" s="53"/>
      <c r="DW69" s="53"/>
      <c r="DX69" s="49">
        <v>0</v>
      </c>
      <c r="DY69" s="49">
        <v>0</v>
      </c>
      <c r="DZ69" s="49">
        <v>0</v>
      </c>
      <c r="EA69" s="52">
        <v>0</v>
      </c>
      <c r="EB69" s="50">
        <f t="shared" si="31"/>
        <v>0</v>
      </c>
      <c r="EC69" s="50">
        <f t="shared" si="42"/>
        <v>0</v>
      </c>
      <c r="ED69" s="50">
        <f t="shared" si="40"/>
        <v>0</v>
      </c>
    </row>
    <row r="70" spans="2:134" s="24" customFormat="1" ht="18.75" customHeight="1">
      <c r="B70" s="60">
        <v>62</v>
      </c>
      <c r="C70" s="58" t="s">
        <v>105</v>
      </c>
      <c r="D70" s="49">
        <v>10794.5825</v>
      </c>
      <c r="E70" s="49"/>
      <c r="F70" s="50">
        <f t="shared" si="27"/>
        <v>40480.907</v>
      </c>
      <c r="G70" s="50">
        <f t="shared" si="27"/>
        <v>2875.3775499666667</v>
      </c>
      <c r="H70" s="50">
        <f t="shared" si="43"/>
        <v>2561.1569999999997</v>
      </c>
      <c r="I70" s="50">
        <f t="shared" si="13"/>
        <v>89.07202464697863</v>
      </c>
      <c r="J70" s="50">
        <f t="shared" si="32"/>
        <v>-40480.907</v>
      </c>
      <c r="K70" s="50">
        <f t="shared" si="29"/>
        <v>-2561.1569999999997</v>
      </c>
      <c r="L70" s="55"/>
      <c r="M70" s="55"/>
      <c r="N70" s="50">
        <f t="shared" si="33"/>
        <v>21304.107</v>
      </c>
      <c r="O70" s="50">
        <f t="shared" si="34"/>
        <v>1277.3108833</v>
      </c>
      <c r="P70" s="50">
        <f t="shared" si="35"/>
        <v>963.0569999999999</v>
      </c>
      <c r="Q70" s="50">
        <f t="shared" si="6"/>
        <v>75.39722808216364</v>
      </c>
      <c r="R70" s="52">
        <f t="shared" si="7"/>
        <v>5000</v>
      </c>
      <c r="S70" s="50">
        <f t="shared" si="36"/>
        <v>529.5</v>
      </c>
      <c r="T70" s="50">
        <f t="shared" si="14"/>
        <v>854.2289999999999</v>
      </c>
      <c r="U70" s="50">
        <f t="shared" si="15"/>
        <v>161.32747875354104</v>
      </c>
      <c r="V70" s="49">
        <v>0</v>
      </c>
      <c r="W70" s="49">
        <v>0</v>
      </c>
      <c r="X70" s="49">
        <v>0.443</v>
      </c>
      <c r="Y70" s="50" t="e">
        <f t="shared" si="16"/>
        <v>#DIV/0!</v>
      </c>
      <c r="Z70" s="49">
        <v>5000</v>
      </c>
      <c r="AA70" s="49">
        <v>283.5</v>
      </c>
      <c r="AB70" s="49">
        <v>103.928</v>
      </c>
      <c r="AC70" s="49">
        <f t="shared" si="17"/>
        <v>36.658906525573194</v>
      </c>
      <c r="AD70" s="49">
        <v>5000</v>
      </c>
      <c r="AE70" s="49">
        <v>529.5</v>
      </c>
      <c r="AF70" s="49">
        <v>853.786</v>
      </c>
      <c r="AG70" s="49">
        <f t="shared" si="18"/>
        <v>161.2438149197356</v>
      </c>
      <c r="AH70" s="49">
        <v>192</v>
      </c>
      <c r="AI70" s="49">
        <v>3.5136</v>
      </c>
      <c r="AJ70" s="49">
        <v>0</v>
      </c>
      <c r="AK70" s="49">
        <f t="shared" si="19"/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53">
        <v>0</v>
      </c>
      <c r="AT70" s="53">
        <v>0</v>
      </c>
      <c r="AU70" s="53">
        <v>0</v>
      </c>
      <c r="AV70" s="49">
        <v>19176.8</v>
      </c>
      <c r="AW70" s="53">
        <v>1598.0666666666666</v>
      </c>
      <c r="AX70" s="49">
        <v>1598.1</v>
      </c>
      <c r="AY70" s="52">
        <v>19176.8</v>
      </c>
      <c r="AZ70" s="53">
        <f t="shared" si="20"/>
        <v>1598.0666666666666</v>
      </c>
      <c r="BA70" s="52"/>
      <c r="BB70" s="49">
        <v>0</v>
      </c>
      <c r="BC70" s="53">
        <v>0</v>
      </c>
      <c r="BD70" s="53"/>
      <c r="BE70" s="53"/>
      <c r="BF70" s="53"/>
      <c r="BG70" s="53"/>
      <c r="BH70" s="52"/>
      <c r="BI70" s="51"/>
      <c r="BJ70" s="51"/>
      <c r="BK70" s="55"/>
      <c r="BL70" s="55"/>
      <c r="BM70" s="55"/>
      <c r="BN70" s="50">
        <f t="shared" si="21"/>
        <v>3000</v>
      </c>
      <c r="BO70" s="50">
        <f t="shared" si="41"/>
        <v>120.9</v>
      </c>
      <c r="BP70" s="50">
        <f t="shared" si="23"/>
        <v>4.9</v>
      </c>
      <c r="BQ70" s="50">
        <f t="shared" si="24"/>
        <v>4.052936311000828</v>
      </c>
      <c r="BR70" s="49">
        <v>3000</v>
      </c>
      <c r="BS70" s="49">
        <v>120.9</v>
      </c>
      <c r="BT70" s="49">
        <v>4.9</v>
      </c>
      <c r="BU70" s="49">
        <v>0</v>
      </c>
      <c r="BV70" s="49">
        <v>0</v>
      </c>
      <c r="BW70" s="49">
        <v>0</v>
      </c>
      <c r="BX70" s="49">
        <v>0</v>
      </c>
      <c r="BY70" s="49">
        <v>0</v>
      </c>
      <c r="BZ70" s="49">
        <v>0</v>
      </c>
      <c r="CA70" s="49">
        <v>0</v>
      </c>
      <c r="CB70" s="49">
        <v>0</v>
      </c>
      <c r="CC70" s="49">
        <v>0</v>
      </c>
      <c r="CD70" s="49">
        <v>0</v>
      </c>
      <c r="CE70" s="49">
        <v>0</v>
      </c>
      <c r="CF70" s="49">
        <v>0</v>
      </c>
      <c r="CG70" s="49">
        <v>0</v>
      </c>
      <c r="CH70" s="49">
        <v>0</v>
      </c>
      <c r="CI70" s="49">
        <v>0</v>
      </c>
      <c r="CJ70" s="49">
        <v>0</v>
      </c>
      <c r="CK70" s="49">
        <v>0</v>
      </c>
      <c r="CL70" s="49">
        <v>0</v>
      </c>
      <c r="CM70" s="49">
        <v>3896.107</v>
      </c>
      <c r="CN70" s="49">
        <v>163.2468833</v>
      </c>
      <c r="CO70" s="49">
        <v>0</v>
      </c>
      <c r="CP70" s="49">
        <v>1896.107</v>
      </c>
      <c r="CQ70" s="49">
        <v>79.44688330000001</v>
      </c>
      <c r="CR70" s="49">
        <v>0</v>
      </c>
      <c r="CS70" s="49">
        <v>0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0</v>
      </c>
      <c r="DA70" s="49">
        <v>0</v>
      </c>
      <c r="DB70" s="49">
        <v>4216</v>
      </c>
      <c r="DC70" s="49">
        <v>176.6504</v>
      </c>
      <c r="DD70" s="49">
        <v>0</v>
      </c>
      <c r="DE70" s="49">
        <v>0</v>
      </c>
      <c r="DF70" s="50">
        <f t="shared" si="37"/>
        <v>40480.907</v>
      </c>
      <c r="DG70" s="50">
        <f t="shared" si="38"/>
        <v>2875.3775499666667</v>
      </c>
      <c r="DH70" s="50">
        <f t="shared" si="39"/>
        <v>2561.1569999999997</v>
      </c>
      <c r="DI70" s="55">
        <v>0</v>
      </c>
      <c r="DJ70" s="55">
        <v>0</v>
      </c>
      <c r="DK70" s="55">
        <v>0</v>
      </c>
      <c r="DL70" s="49">
        <v>0</v>
      </c>
      <c r="DM70" s="53"/>
      <c r="DN70" s="53"/>
      <c r="DO70" s="52"/>
      <c r="DP70" s="52"/>
      <c r="DQ70" s="52"/>
      <c r="DR70" s="53"/>
      <c r="DS70" s="53"/>
      <c r="DT70" s="53"/>
      <c r="DU70" s="53"/>
      <c r="DV70" s="53"/>
      <c r="DW70" s="53"/>
      <c r="DX70" s="49">
        <v>0</v>
      </c>
      <c r="DY70" s="49">
        <v>0</v>
      </c>
      <c r="DZ70" s="49">
        <v>0</v>
      </c>
      <c r="EA70" s="52">
        <v>0</v>
      </c>
      <c r="EB70" s="50">
        <f t="shared" si="31"/>
        <v>0</v>
      </c>
      <c r="EC70" s="50">
        <f t="shared" si="42"/>
        <v>0</v>
      </c>
      <c r="ED70" s="50">
        <f t="shared" si="40"/>
        <v>0</v>
      </c>
    </row>
    <row r="71" spans="2:134" s="24" customFormat="1" ht="18.75" customHeight="1">
      <c r="B71" s="60">
        <v>63</v>
      </c>
      <c r="C71" s="58" t="s">
        <v>106</v>
      </c>
      <c r="D71" s="49">
        <v>17936.2097</v>
      </c>
      <c r="E71" s="49"/>
      <c r="F71" s="50">
        <f t="shared" si="27"/>
        <v>30065.9</v>
      </c>
      <c r="G71" s="50">
        <f t="shared" si="27"/>
        <v>2314.6534566666674</v>
      </c>
      <c r="H71" s="50">
        <f t="shared" si="43"/>
        <v>2139.3129999999996</v>
      </c>
      <c r="I71" s="50">
        <f t="shared" si="13"/>
        <v>92.424764227161</v>
      </c>
      <c r="J71" s="50">
        <f t="shared" si="32"/>
        <v>-30065.9</v>
      </c>
      <c r="K71" s="50">
        <f t="shared" si="29"/>
        <v>-2139.3129999999996</v>
      </c>
      <c r="L71" s="55"/>
      <c r="M71" s="55"/>
      <c r="N71" s="50">
        <f t="shared" si="33"/>
        <v>9670.5</v>
      </c>
      <c r="O71" s="50">
        <f t="shared" si="34"/>
        <v>615.0367900000001</v>
      </c>
      <c r="P71" s="50">
        <f t="shared" si="35"/>
        <v>439.713</v>
      </c>
      <c r="Q71" s="50">
        <f t="shared" si="6"/>
        <v>71.49377194167522</v>
      </c>
      <c r="R71" s="52">
        <f t="shared" si="7"/>
        <v>2221.2</v>
      </c>
      <c r="S71" s="50">
        <f t="shared" si="36"/>
        <v>235.22508</v>
      </c>
      <c r="T71" s="50">
        <f t="shared" si="14"/>
        <v>229.536</v>
      </c>
      <c r="U71" s="50">
        <f t="shared" si="15"/>
        <v>97.58143136777763</v>
      </c>
      <c r="V71" s="49">
        <v>77.2</v>
      </c>
      <c r="W71" s="49">
        <v>8.17548</v>
      </c>
      <c r="X71" s="49">
        <v>0.147</v>
      </c>
      <c r="Y71" s="50">
        <f t="shared" si="16"/>
        <v>1.798059563475172</v>
      </c>
      <c r="Z71" s="49">
        <v>5150.3</v>
      </c>
      <c r="AA71" s="49">
        <v>292.02201</v>
      </c>
      <c r="AB71" s="49">
        <v>76.992</v>
      </c>
      <c r="AC71" s="49">
        <f t="shared" si="17"/>
        <v>26.36513597040168</v>
      </c>
      <c r="AD71" s="49">
        <v>2144</v>
      </c>
      <c r="AE71" s="49">
        <v>227.0496</v>
      </c>
      <c r="AF71" s="49">
        <v>229.389</v>
      </c>
      <c r="AG71" s="49">
        <f t="shared" si="18"/>
        <v>101.03034755401464</v>
      </c>
      <c r="AH71" s="49">
        <v>314</v>
      </c>
      <c r="AI71" s="49">
        <v>5.746200000000001</v>
      </c>
      <c r="AJ71" s="49">
        <v>79</v>
      </c>
      <c r="AK71" s="49">
        <f t="shared" si="19"/>
        <v>1374.8216212453447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53">
        <v>0</v>
      </c>
      <c r="AT71" s="53">
        <v>0</v>
      </c>
      <c r="AU71" s="53">
        <v>0</v>
      </c>
      <c r="AV71" s="49">
        <v>20395.4</v>
      </c>
      <c r="AW71" s="53">
        <v>1699.6166666666668</v>
      </c>
      <c r="AX71" s="49">
        <v>1699.6</v>
      </c>
      <c r="AY71" s="52">
        <v>20395.4</v>
      </c>
      <c r="AZ71" s="53">
        <f t="shared" si="20"/>
        <v>1699.6166666666668</v>
      </c>
      <c r="BA71" s="52"/>
      <c r="BB71" s="49">
        <v>0</v>
      </c>
      <c r="BC71" s="53">
        <v>0</v>
      </c>
      <c r="BD71" s="53"/>
      <c r="BE71" s="53"/>
      <c r="BF71" s="53"/>
      <c r="BG71" s="53"/>
      <c r="BH71" s="52"/>
      <c r="BI71" s="51"/>
      <c r="BJ71" s="51"/>
      <c r="BK71" s="55"/>
      <c r="BL71" s="55"/>
      <c r="BM71" s="55"/>
      <c r="BN71" s="50">
        <f t="shared" si="21"/>
        <v>705</v>
      </c>
      <c r="BO71" s="50">
        <f t="shared" si="41"/>
        <v>28.4115</v>
      </c>
      <c r="BP71" s="50">
        <f t="shared" si="23"/>
        <v>35</v>
      </c>
      <c r="BQ71" s="50">
        <f t="shared" si="24"/>
        <v>123.189553525861</v>
      </c>
      <c r="BR71" s="49">
        <v>705</v>
      </c>
      <c r="BS71" s="49">
        <v>28.4115</v>
      </c>
      <c r="BT71" s="49">
        <v>35</v>
      </c>
      <c r="BU71" s="49">
        <v>0</v>
      </c>
      <c r="BV71" s="49">
        <v>0</v>
      </c>
      <c r="BW71" s="49">
        <v>0</v>
      </c>
      <c r="BX71" s="49">
        <v>0</v>
      </c>
      <c r="BY71" s="49">
        <v>0</v>
      </c>
      <c r="BZ71" s="49">
        <v>0</v>
      </c>
      <c r="CA71" s="49">
        <v>0</v>
      </c>
      <c r="CB71" s="49">
        <v>0</v>
      </c>
      <c r="CC71" s="49">
        <v>0</v>
      </c>
      <c r="CD71" s="49">
        <v>0</v>
      </c>
      <c r="CE71" s="49">
        <v>0</v>
      </c>
      <c r="CF71" s="49">
        <v>0</v>
      </c>
      <c r="CG71" s="49">
        <v>0</v>
      </c>
      <c r="CH71" s="49">
        <v>0</v>
      </c>
      <c r="CI71" s="49">
        <v>0</v>
      </c>
      <c r="CJ71" s="49">
        <v>0</v>
      </c>
      <c r="CK71" s="49">
        <v>0</v>
      </c>
      <c r="CL71" s="49">
        <v>0</v>
      </c>
      <c r="CM71" s="49">
        <v>1280</v>
      </c>
      <c r="CN71" s="49">
        <v>53.632000000000005</v>
      </c>
      <c r="CO71" s="49">
        <v>19.185</v>
      </c>
      <c r="CP71" s="49">
        <v>1250</v>
      </c>
      <c r="CQ71" s="49">
        <v>52.375</v>
      </c>
      <c r="CR71" s="49">
        <v>19.185</v>
      </c>
      <c r="CS71" s="49">
        <v>0</v>
      </c>
      <c r="CT71" s="49">
        <v>0</v>
      </c>
      <c r="CU71" s="49">
        <v>0</v>
      </c>
      <c r="CV71" s="49">
        <v>0</v>
      </c>
      <c r="CW71" s="49">
        <v>0</v>
      </c>
      <c r="CX71" s="49">
        <v>0</v>
      </c>
      <c r="CY71" s="49">
        <v>0</v>
      </c>
      <c r="CZ71" s="49">
        <v>0</v>
      </c>
      <c r="DA71" s="49">
        <v>0</v>
      </c>
      <c r="DB71" s="49">
        <v>0</v>
      </c>
      <c r="DC71" s="49">
        <v>0</v>
      </c>
      <c r="DD71" s="49">
        <v>0</v>
      </c>
      <c r="DE71" s="49">
        <v>0</v>
      </c>
      <c r="DF71" s="50">
        <f t="shared" si="37"/>
        <v>30065.9</v>
      </c>
      <c r="DG71" s="50">
        <f t="shared" si="38"/>
        <v>2314.6534566666674</v>
      </c>
      <c r="DH71" s="50">
        <f t="shared" si="39"/>
        <v>2139.3129999999996</v>
      </c>
      <c r="DI71" s="55">
        <v>0</v>
      </c>
      <c r="DJ71" s="55">
        <v>0</v>
      </c>
      <c r="DK71" s="55">
        <v>0</v>
      </c>
      <c r="DL71" s="49">
        <v>0</v>
      </c>
      <c r="DM71" s="53"/>
      <c r="DN71" s="53"/>
      <c r="DO71" s="52"/>
      <c r="DP71" s="52"/>
      <c r="DQ71" s="52"/>
      <c r="DR71" s="53"/>
      <c r="DS71" s="53"/>
      <c r="DT71" s="53"/>
      <c r="DU71" s="53"/>
      <c r="DV71" s="53"/>
      <c r="DW71" s="53"/>
      <c r="DX71" s="49">
        <v>0</v>
      </c>
      <c r="DY71" s="49">
        <v>0</v>
      </c>
      <c r="DZ71" s="49">
        <v>0</v>
      </c>
      <c r="EA71" s="52">
        <v>0</v>
      </c>
      <c r="EB71" s="50">
        <f t="shared" si="31"/>
        <v>0</v>
      </c>
      <c r="EC71" s="50">
        <f t="shared" si="42"/>
        <v>0</v>
      </c>
      <c r="ED71" s="50">
        <f t="shared" si="40"/>
        <v>0</v>
      </c>
    </row>
    <row r="72" spans="2:134" s="24" customFormat="1" ht="18.75" customHeight="1">
      <c r="B72" s="60">
        <v>64</v>
      </c>
      <c r="C72" s="58" t="s">
        <v>107</v>
      </c>
      <c r="D72" s="49">
        <v>1319.4121</v>
      </c>
      <c r="E72" s="49"/>
      <c r="F72" s="50">
        <f t="shared" si="27"/>
        <v>43974.9</v>
      </c>
      <c r="G72" s="50">
        <f t="shared" si="27"/>
        <v>3495.962693333334</v>
      </c>
      <c r="H72" s="50">
        <f t="shared" si="43"/>
        <v>3097.259</v>
      </c>
      <c r="I72" s="50">
        <f t="shared" si="13"/>
        <v>88.59531041067325</v>
      </c>
      <c r="J72" s="50">
        <f aca="true" t="shared" si="44" ref="J72:J103">L72-F72</f>
        <v>-43974.9</v>
      </c>
      <c r="K72" s="50">
        <f t="shared" si="29"/>
        <v>-3097.259</v>
      </c>
      <c r="L72" s="55"/>
      <c r="M72" s="55"/>
      <c r="N72" s="50">
        <f t="shared" si="33"/>
        <v>18556.4</v>
      </c>
      <c r="O72" s="50">
        <f t="shared" si="34"/>
        <v>1377.7543600000001</v>
      </c>
      <c r="P72" s="50">
        <f t="shared" si="35"/>
        <v>1004.0590000000001</v>
      </c>
      <c r="Q72" s="50">
        <f t="shared" si="6"/>
        <v>72.87648866522186</v>
      </c>
      <c r="R72" s="52">
        <f t="shared" si="7"/>
        <v>8220</v>
      </c>
      <c r="S72" s="50">
        <f t="shared" si="36"/>
        <v>870.4979999999999</v>
      </c>
      <c r="T72" s="50">
        <f t="shared" si="14"/>
        <v>915.2</v>
      </c>
      <c r="U72" s="50">
        <f t="shared" si="15"/>
        <v>105.1352214479528</v>
      </c>
      <c r="V72" s="49">
        <v>120</v>
      </c>
      <c r="W72" s="49">
        <v>12.708</v>
      </c>
      <c r="X72" s="49">
        <v>0</v>
      </c>
      <c r="Y72" s="50">
        <f t="shared" si="16"/>
        <v>0</v>
      </c>
      <c r="Z72" s="49">
        <v>5500</v>
      </c>
      <c r="AA72" s="49">
        <v>311.85</v>
      </c>
      <c r="AB72" s="49">
        <v>12.009</v>
      </c>
      <c r="AC72" s="49">
        <f t="shared" si="17"/>
        <v>3.8508898508898506</v>
      </c>
      <c r="AD72" s="49">
        <v>8100</v>
      </c>
      <c r="AE72" s="49">
        <v>857.79</v>
      </c>
      <c r="AF72" s="49">
        <v>915.2</v>
      </c>
      <c r="AG72" s="49">
        <f t="shared" si="18"/>
        <v>106.69278028421876</v>
      </c>
      <c r="AH72" s="49">
        <v>303</v>
      </c>
      <c r="AI72" s="49">
        <v>5.5449</v>
      </c>
      <c r="AJ72" s="49">
        <v>67.95</v>
      </c>
      <c r="AK72" s="49">
        <f t="shared" si="19"/>
        <v>1225.4504138938485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53">
        <v>0</v>
      </c>
      <c r="AT72" s="53">
        <v>0</v>
      </c>
      <c r="AU72" s="53">
        <v>0</v>
      </c>
      <c r="AV72" s="49">
        <v>25118.5</v>
      </c>
      <c r="AW72" s="53">
        <v>2093.2083333333335</v>
      </c>
      <c r="AX72" s="49">
        <v>2093.2</v>
      </c>
      <c r="AY72" s="52">
        <v>25118.5</v>
      </c>
      <c r="AZ72" s="53">
        <f t="shared" si="20"/>
        <v>2093.2083333333335</v>
      </c>
      <c r="BA72" s="52"/>
      <c r="BB72" s="49">
        <v>0</v>
      </c>
      <c r="BC72" s="53">
        <v>0</v>
      </c>
      <c r="BD72" s="53"/>
      <c r="BE72" s="53"/>
      <c r="BF72" s="53"/>
      <c r="BG72" s="53"/>
      <c r="BH72" s="52"/>
      <c r="BI72" s="51"/>
      <c r="BJ72" s="51"/>
      <c r="BK72" s="55"/>
      <c r="BL72" s="55"/>
      <c r="BM72" s="55"/>
      <c r="BN72" s="50">
        <f t="shared" si="21"/>
        <v>55</v>
      </c>
      <c r="BO72" s="50">
        <f t="shared" si="41"/>
        <v>2.2165000000000004</v>
      </c>
      <c r="BP72" s="50">
        <f t="shared" si="23"/>
        <v>0</v>
      </c>
      <c r="BQ72" s="50">
        <f t="shared" si="24"/>
        <v>0</v>
      </c>
      <c r="BR72" s="49">
        <v>55</v>
      </c>
      <c r="BS72" s="49">
        <v>2.2165000000000004</v>
      </c>
      <c r="BT72" s="49">
        <v>0</v>
      </c>
      <c r="BU72" s="49">
        <v>0</v>
      </c>
      <c r="BV72" s="49">
        <v>0</v>
      </c>
      <c r="BW72" s="49">
        <v>0</v>
      </c>
      <c r="BX72" s="49">
        <v>0</v>
      </c>
      <c r="BY72" s="49">
        <v>0</v>
      </c>
      <c r="BZ72" s="49">
        <v>0</v>
      </c>
      <c r="CA72" s="49">
        <v>0</v>
      </c>
      <c r="CB72" s="49">
        <v>0</v>
      </c>
      <c r="CC72" s="49">
        <v>0</v>
      </c>
      <c r="CD72" s="49">
        <v>0</v>
      </c>
      <c r="CE72" s="49">
        <v>0</v>
      </c>
      <c r="CF72" s="49">
        <v>0</v>
      </c>
      <c r="CG72" s="49">
        <v>300</v>
      </c>
      <c r="CH72" s="49">
        <v>25</v>
      </c>
      <c r="CI72" s="49">
        <v>0</v>
      </c>
      <c r="CJ72" s="49">
        <v>2880</v>
      </c>
      <c r="CK72" s="49">
        <v>120.67200000000001</v>
      </c>
      <c r="CL72" s="49">
        <v>0</v>
      </c>
      <c r="CM72" s="49">
        <v>1598.4</v>
      </c>
      <c r="CN72" s="49">
        <v>66.97296000000001</v>
      </c>
      <c r="CO72" s="49">
        <v>8.9</v>
      </c>
      <c r="CP72" s="49">
        <v>1598.4</v>
      </c>
      <c r="CQ72" s="49">
        <v>66.97296000000001</v>
      </c>
      <c r="CR72" s="49">
        <v>8.9</v>
      </c>
      <c r="CS72" s="49">
        <v>0</v>
      </c>
      <c r="CT72" s="49">
        <v>0</v>
      </c>
      <c r="CU72" s="49">
        <v>0</v>
      </c>
      <c r="CV72" s="49">
        <v>0</v>
      </c>
      <c r="CW72" s="49">
        <v>0</v>
      </c>
      <c r="CX72" s="49">
        <v>0</v>
      </c>
      <c r="CY72" s="49">
        <v>0</v>
      </c>
      <c r="CZ72" s="49">
        <v>0</v>
      </c>
      <c r="DA72" s="49">
        <v>0</v>
      </c>
      <c r="DB72" s="49">
        <v>0</v>
      </c>
      <c r="DC72" s="49">
        <v>0</v>
      </c>
      <c r="DD72" s="49">
        <v>0</v>
      </c>
      <c r="DE72" s="49">
        <v>0</v>
      </c>
      <c r="DF72" s="50">
        <f t="shared" si="37"/>
        <v>43974.9</v>
      </c>
      <c r="DG72" s="50">
        <f t="shared" si="38"/>
        <v>3495.962693333334</v>
      </c>
      <c r="DH72" s="50">
        <f t="shared" si="39"/>
        <v>3097.259</v>
      </c>
      <c r="DI72" s="55">
        <v>0</v>
      </c>
      <c r="DJ72" s="55">
        <v>0</v>
      </c>
      <c r="DK72" s="55">
        <v>0</v>
      </c>
      <c r="DL72" s="49">
        <v>0</v>
      </c>
      <c r="DM72" s="53"/>
      <c r="DN72" s="53"/>
      <c r="DO72" s="52"/>
      <c r="DP72" s="52"/>
      <c r="DQ72" s="52"/>
      <c r="DR72" s="53"/>
      <c r="DS72" s="53"/>
      <c r="DT72" s="53"/>
      <c r="DU72" s="53"/>
      <c r="DV72" s="53"/>
      <c r="DW72" s="53"/>
      <c r="DX72" s="49">
        <v>0</v>
      </c>
      <c r="DY72" s="49">
        <v>0</v>
      </c>
      <c r="DZ72" s="49">
        <v>0</v>
      </c>
      <c r="EA72" s="52">
        <v>0</v>
      </c>
      <c r="EB72" s="50">
        <f t="shared" si="31"/>
        <v>0</v>
      </c>
      <c r="EC72" s="50">
        <f t="shared" si="42"/>
        <v>0</v>
      </c>
      <c r="ED72" s="50">
        <f aca="true" t="shared" si="45" ref="ED72:ED103">DK72+DN72+DQ72+DT72+DW72+DZ72+EA72</f>
        <v>0</v>
      </c>
    </row>
    <row r="73" spans="2:134" s="24" customFormat="1" ht="18.75" customHeight="1">
      <c r="B73" s="60">
        <v>65</v>
      </c>
      <c r="C73" s="58" t="s">
        <v>108</v>
      </c>
      <c r="D73" s="49">
        <v>8779.6529</v>
      </c>
      <c r="E73" s="49"/>
      <c r="F73" s="50">
        <f t="shared" si="27"/>
        <v>56409.8</v>
      </c>
      <c r="G73" s="50">
        <f t="shared" si="27"/>
        <v>3885.5323399999997</v>
      </c>
      <c r="H73" s="50">
        <f t="shared" si="43"/>
        <v>4169.526999999999</v>
      </c>
      <c r="I73" s="50">
        <f t="shared" si="13"/>
        <v>107.30902834281903</v>
      </c>
      <c r="J73" s="50">
        <f t="shared" si="44"/>
        <v>-56409.8</v>
      </c>
      <c r="K73" s="50">
        <f t="shared" si="29"/>
        <v>-4169.526999999999</v>
      </c>
      <c r="L73" s="55"/>
      <c r="M73" s="55"/>
      <c r="N73" s="50">
        <f aca="true" t="shared" si="46" ref="N73:N101">V73+Z73+AD73+AH73+AL73+AP73+BK73+BR73+BU73+BX73+CA73+CD73+CJ73+CM73+CS73+CV73+DB73</f>
        <v>29552.6</v>
      </c>
      <c r="O73" s="50">
        <f aca="true" t="shared" si="47" ref="O73:O101">W73+AA73+AE73+AI73+AM73+AQ73+BL73+BS73+BV73+BY73+CB73+CE73+CK73+CN73+CT73+CW73+DC73</f>
        <v>1647.4323399999998</v>
      </c>
      <c r="P73" s="50">
        <f aca="true" t="shared" si="48" ref="P73:P103">X73+AB73+AF73+AJ73+AN73+AR73+BM73+BT73+BW73+BZ73+CC73+CF73+CL73+CO73+CU73+CX73+DD73+DE73</f>
        <v>1931.427</v>
      </c>
      <c r="Q73" s="50">
        <f aca="true" t="shared" si="49" ref="Q73:Q104">SUM(P73*100/O73)</f>
        <v>117.2386235904535</v>
      </c>
      <c r="R73" s="52">
        <f aca="true" t="shared" si="50" ref="R73:R103">V73+AD73</f>
        <v>3072.6</v>
      </c>
      <c r="S73" s="50">
        <f aca="true" t="shared" si="51" ref="S73:S103">W73+AE73</f>
        <v>325.38833999999997</v>
      </c>
      <c r="T73" s="50">
        <f t="shared" si="14"/>
        <v>229.377</v>
      </c>
      <c r="U73" s="50">
        <f t="shared" si="15"/>
        <v>70.49330655179592</v>
      </c>
      <c r="V73" s="49">
        <v>0</v>
      </c>
      <c r="W73" s="49">
        <v>0</v>
      </c>
      <c r="X73" s="49">
        <v>0.077</v>
      </c>
      <c r="Y73" s="50" t="e">
        <f t="shared" si="16"/>
        <v>#DIV/0!</v>
      </c>
      <c r="Z73" s="49">
        <v>15000</v>
      </c>
      <c r="AA73" s="49">
        <v>850.5</v>
      </c>
      <c r="AB73" s="49">
        <v>1258.35</v>
      </c>
      <c r="AC73" s="49">
        <f t="shared" si="17"/>
        <v>147.95414462081126</v>
      </c>
      <c r="AD73" s="49">
        <v>3072.6</v>
      </c>
      <c r="AE73" s="49">
        <v>325.38833999999997</v>
      </c>
      <c r="AF73" s="49">
        <v>229.3</v>
      </c>
      <c r="AG73" s="49">
        <f t="shared" si="18"/>
        <v>70.46964252007311</v>
      </c>
      <c r="AH73" s="49">
        <v>130</v>
      </c>
      <c r="AI73" s="49">
        <v>2.379</v>
      </c>
      <c r="AJ73" s="49">
        <v>90.8</v>
      </c>
      <c r="AK73" s="49">
        <f t="shared" si="19"/>
        <v>3816.729718369063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53">
        <v>0</v>
      </c>
      <c r="AT73" s="53">
        <v>0</v>
      </c>
      <c r="AU73" s="53">
        <v>0</v>
      </c>
      <c r="AV73" s="49">
        <v>26857.2</v>
      </c>
      <c r="AW73" s="53">
        <v>2238.1</v>
      </c>
      <c r="AX73" s="49">
        <v>2238.1</v>
      </c>
      <c r="AY73" s="52">
        <v>26857.2</v>
      </c>
      <c r="AZ73" s="53">
        <f t="shared" si="20"/>
        <v>2238.1</v>
      </c>
      <c r="BA73" s="52"/>
      <c r="BB73" s="49">
        <v>0</v>
      </c>
      <c r="BC73" s="53">
        <v>0</v>
      </c>
      <c r="BD73" s="53"/>
      <c r="BE73" s="53"/>
      <c r="BF73" s="53"/>
      <c r="BG73" s="53"/>
      <c r="BH73" s="52"/>
      <c r="BI73" s="51"/>
      <c r="BJ73" s="51"/>
      <c r="BK73" s="55"/>
      <c r="BL73" s="55"/>
      <c r="BM73" s="55"/>
      <c r="BN73" s="50">
        <f t="shared" si="21"/>
        <v>4000</v>
      </c>
      <c r="BO73" s="50">
        <f t="shared" si="41"/>
        <v>161.2</v>
      </c>
      <c r="BP73" s="50">
        <f t="shared" si="23"/>
        <v>49.7</v>
      </c>
      <c r="BQ73" s="50">
        <f t="shared" si="24"/>
        <v>30.83126550868487</v>
      </c>
      <c r="BR73" s="49">
        <v>4000</v>
      </c>
      <c r="BS73" s="49">
        <v>161.2</v>
      </c>
      <c r="BT73" s="49">
        <v>49.7</v>
      </c>
      <c r="BU73" s="49">
        <v>0</v>
      </c>
      <c r="BV73" s="49">
        <v>0</v>
      </c>
      <c r="BW73" s="49">
        <v>0</v>
      </c>
      <c r="BX73" s="49">
        <v>0</v>
      </c>
      <c r="BY73" s="49">
        <v>0</v>
      </c>
      <c r="BZ73" s="49">
        <v>0</v>
      </c>
      <c r="CA73" s="49">
        <v>0</v>
      </c>
      <c r="CB73" s="49">
        <v>0</v>
      </c>
      <c r="CC73" s="49">
        <v>0</v>
      </c>
      <c r="CD73" s="49">
        <v>0</v>
      </c>
      <c r="CE73" s="49">
        <v>0</v>
      </c>
      <c r="CF73" s="49">
        <v>0</v>
      </c>
      <c r="CG73" s="49">
        <v>0</v>
      </c>
      <c r="CH73" s="49">
        <v>0</v>
      </c>
      <c r="CI73" s="49">
        <v>0</v>
      </c>
      <c r="CJ73" s="49">
        <v>4000</v>
      </c>
      <c r="CK73" s="49">
        <v>167.6</v>
      </c>
      <c r="CL73" s="49">
        <v>217.5</v>
      </c>
      <c r="CM73" s="49">
        <v>3350</v>
      </c>
      <c r="CN73" s="49">
        <v>140.365</v>
      </c>
      <c r="CO73" s="49">
        <v>85.7</v>
      </c>
      <c r="CP73" s="49">
        <v>1750</v>
      </c>
      <c r="CQ73" s="49">
        <v>73.325</v>
      </c>
      <c r="CR73" s="49">
        <v>85.7</v>
      </c>
      <c r="CS73" s="49">
        <v>0</v>
      </c>
      <c r="CT73" s="49">
        <v>0</v>
      </c>
      <c r="CU73" s="49">
        <v>0</v>
      </c>
      <c r="CV73" s="49">
        <v>0</v>
      </c>
      <c r="CW73" s="49">
        <v>0</v>
      </c>
      <c r="CX73" s="49">
        <v>0</v>
      </c>
      <c r="CY73" s="49">
        <v>0</v>
      </c>
      <c r="CZ73" s="49">
        <v>0</v>
      </c>
      <c r="DA73" s="49">
        <v>0</v>
      </c>
      <c r="DB73" s="49">
        <v>0</v>
      </c>
      <c r="DC73" s="49">
        <v>0</v>
      </c>
      <c r="DD73" s="49">
        <v>0</v>
      </c>
      <c r="DE73" s="49">
        <v>0</v>
      </c>
      <c r="DF73" s="50">
        <f aca="true" t="shared" si="52" ref="DF73:DF103">V73+Z73+AD73+AH73+AL73+AP73+AS73+AV73+BB73+BH73+BK73+BR73+BU73+BX73+CA73+CD73+CG73+CJ73+CM73+CS73+CV73+CY73+DB73</f>
        <v>56409.8</v>
      </c>
      <c r="DG73" s="50">
        <f aca="true" t="shared" si="53" ref="DG73:DG103">W73+AA73+AE73+AI73+AM73+AQ73+AT73+AW73+BC73+BI73+BL73+BS73+BV73+BY73+CB73+CE73+CH73+CK73+CN73+CT73+CW73+CZ73+DC73</f>
        <v>3885.5323399999997</v>
      </c>
      <c r="DH73" s="50">
        <f aca="true" t="shared" si="54" ref="DH73:DH103">X73+AB73+AF73+AJ73+AN73+AR73+AU73+AX73+BD73+BJ73+BM73+BT73+BW73+BZ73+CC73+CF73+CI73+CL73+CO73+CU73+CX73+DA73+DD73+DE73</f>
        <v>4169.526999999999</v>
      </c>
      <c r="DI73" s="55">
        <v>0</v>
      </c>
      <c r="DJ73" s="55">
        <v>0</v>
      </c>
      <c r="DK73" s="55">
        <v>0</v>
      </c>
      <c r="DL73" s="49">
        <v>0</v>
      </c>
      <c r="DM73" s="53"/>
      <c r="DN73" s="53"/>
      <c r="DO73" s="52"/>
      <c r="DP73" s="52"/>
      <c r="DQ73" s="52"/>
      <c r="DR73" s="53"/>
      <c r="DS73" s="53"/>
      <c r="DT73" s="53"/>
      <c r="DU73" s="53"/>
      <c r="DV73" s="53"/>
      <c r="DW73" s="53"/>
      <c r="DX73" s="49">
        <v>0</v>
      </c>
      <c r="DY73" s="49">
        <v>0</v>
      </c>
      <c r="DZ73" s="49">
        <v>0</v>
      </c>
      <c r="EA73" s="52">
        <v>0</v>
      </c>
      <c r="EB73" s="50">
        <f t="shared" si="31"/>
        <v>0</v>
      </c>
      <c r="EC73" s="50">
        <f t="shared" si="42"/>
        <v>0</v>
      </c>
      <c r="ED73" s="50">
        <f t="shared" si="45"/>
        <v>0</v>
      </c>
    </row>
    <row r="74" spans="2:134" s="24" customFormat="1" ht="18.75" customHeight="1">
      <c r="B74" s="60">
        <v>66</v>
      </c>
      <c r="C74" s="59" t="s">
        <v>109</v>
      </c>
      <c r="D74" s="49">
        <v>12136.1197</v>
      </c>
      <c r="E74" s="49"/>
      <c r="F74" s="50">
        <f aca="true" t="shared" si="55" ref="F74:G103">DF74+EB74-DX74</f>
        <v>62792.40000000001</v>
      </c>
      <c r="G74" s="50">
        <f t="shared" si="55"/>
        <v>4987.856306666667</v>
      </c>
      <c r="H74" s="50">
        <f aca="true" t="shared" si="56" ref="H74:H103">DH74+ED74-DZ74</f>
        <v>4614.321</v>
      </c>
      <c r="I74" s="50">
        <f aca="true" t="shared" si="57" ref="I74:I104">H74/G74*100</f>
        <v>92.51110529853463</v>
      </c>
      <c r="J74" s="50">
        <f t="shared" si="44"/>
        <v>-62792.40000000001</v>
      </c>
      <c r="K74" s="50">
        <f t="shared" si="29"/>
        <v>-4614.321</v>
      </c>
      <c r="L74" s="55"/>
      <c r="M74" s="55"/>
      <c r="N74" s="50">
        <f t="shared" si="46"/>
        <v>23656</v>
      </c>
      <c r="O74" s="50">
        <f t="shared" si="47"/>
        <v>1726.4896400000002</v>
      </c>
      <c r="P74" s="50">
        <f t="shared" si="48"/>
        <v>1352.921</v>
      </c>
      <c r="Q74" s="50">
        <f t="shared" si="49"/>
        <v>78.36253219567537</v>
      </c>
      <c r="R74" s="52">
        <f t="shared" si="50"/>
        <v>10387.9</v>
      </c>
      <c r="S74" s="50">
        <f t="shared" si="51"/>
        <v>1100.07861</v>
      </c>
      <c r="T74" s="50">
        <f aca="true" t="shared" si="58" ref="T74:T103">X74+AF74</f>
        <v>802.299</v>
      </c>
      <c r="U74" s="50">
        <f aca="true" t="shared" si="59" ref="U74:U104">T74/S74*100</f>
        <v>72.93106080846349</v>
      </c>
      <c r="V74" s="49">
        <v>2687.7</v>
      </c>
      <c r="W74" s="49">
        <v>284.62743</v>
      </c>
      <c r="X74" s="49">
        <v>150.261</v>
      </c>
      <c r="Y74" s="50">
        <f aca="true" t="shared" si="60" ref="Y74:Y105">X74/W74*100</f>
        <v>52.79217115511319</v>
      </c>
      <c r="Z74" s="49">
        <v>5710.3</v>
      </c>
      <c r="AA74" s="49">
        <v>323.77401000000003</v>
      </c>
      <c r="AB74" s="49">
        <v>33.352</v>
      </c>
      <c r="AC74" s="49">
        <f aca="true" t="shared" si="61" ref="AC74:AC104">AB74/AA74*100</f>
        <v>10.301012116445046</v>
      </c>
      <c r="AD74" s="49">
        <v>7700.2</v>
      </c>
      <c r="AE74" s="49">
        <v>815.4511799999999</v>
      </c>
      <c r="AF74" s="49">
        <v>652.038</v>
      </c>
      <c r="AG74" s="49">
        <f aca="true" t="shared" si="62" ref="AG74:AG104">AF74/AE74*100</f>
        <v>79.9603968934106</v>
      </c>
      <c r="AH74" s="49">
        <v>521</v>
      </c>
      <c r="AI74" s="49">
        <v>9.5343</v>
      </c>
      <c r="AJ74" s="49">
        <v>31.5</v>
      </c>
      <c r="AK74" s="49">
        <f aca="true" t="shared" si="63" ref="AK74:AK104">AJ74/AI74*100</f>
        <v>330.3860797331739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53">
        <v>0</v>
      </c>
      <c r="AT74" s="53">
        <v>0</v>
      </c>
      <c r="AU74" s="53">
        <v>0</v>
      </c>
      <c r="AV74" s="49">
        <v>39136.4</v>
      </c>
      <c r="AW74" s="53">
        <v>3261.366666666667</v>
      </c>
      <c r="AX74" s="49">
        <v>3261.4</v>
      </c>
      <c r="AY74" s="52">
        <v>39136.4</v>
      </c>
      <c r="AZ74" s="53">
        <f aca="true" t="shared" si="64" ref="AZ74:AZ103">AY74/12</f>
        <v>3261.366666666667</v>
      </c>
      <c r="BA74" s="52"/>
      <c r="BB74" s="49">
        <v>0</v>
      </c>
      <c r="BC74" s="53">
        <v>0</v>
      </c>
      <c r="BD74" s="53"/>
      <c r="BE74" s="53"/>
      <c r="BF74" s="53"/>
      <c r="BG74" s="53"/>
      <c r="BH74" s="52"/>
      <c r="BI74" s="51"/>
      <c r="BJ74" s="51"/>
      <c r="BK74" s="55"/>
      <c r="BL74" s="55"/>
      <c r="BM74" s="55"/>
      <c r="BN74" s="50">
        <f aca="true" t="shared" si="65" ref="BN74:BN103">BR74+BU74+BX74+CA74</f>
        <v>1087</v>
      </c>
      <c r="BO74" s="50">
        <f aca="true" t="shared" si="66" ref="BO74:BO103">BS74+BV74+BY74+CB74</f>
        <v>43.8061</v>
      </c>
      <c r="BP74" s="50">
        <f aca="true" t="shared" si="67" ref="BP74:BP103">BT74+BW74+BZ74+CC74</f>
        <v>0</v>
      </c>
      <c r="BQ74" s="50">
        <f aca="true" t="shared" si="68" ref="BQ74:BQ104">BP74/BO74*100</f>
        <v>0</v>
      </c>
      <c r="BR74" s="49">
        <v>907</v>
      </c>
      <c r="BS74" s="49">
        <v>36.5521</v>
      </c>
      <c r="BT74" s="49">
        <v>0</v>
      </c>
      <c r="BU74" s="49">
        <v>0</v>
      </c>
      <c r="BV74" s="49">
        <v>0</v>
      </c>
      <c r="BW74" s="49">
        <v>0</v>
      </c>
      <c r="BX74" s="49">
        <v>0</v>
      </c>
      <c r="BY74" s="49">
        <v>0</v>
      </c>
      <c r="BZ74" s="49">
        <v>0</v>
      </c>
      <c r="CA74" s="49">
        <v>180</v>
      </c>
      <c r="CB74" s="49">
        <v>7.2540000000000004</v>
      </c>
      <c r="CC74" s="49">
        <v>0</v>
      </c>
      <c r="CD74" s="49">
        <v>0</v>
      </c>
      <c r="CE74" s="49">
        <v>0</v>
      </c>
      <c r="CF74" s="49">
        <v>0</v>
      </c>
      <c r="CG74" s="49">
        <v>0</v>
      </c>
      <c r="CH74" s="49">
        <v>0</v>
      </c>
      <c r="CI74" s="49">
        <v>0</v>
      </c>
      <c r="CJ74" s="49">
        <v>0</v>
      </c>
      <c r="CK74" s="49">
        <v>0</v>
      </c>
      <c r="CL74" s="49">
        <v>0</v>
      </c>
      <c r="CM74" s="49">
        <v>5949.8</v>
      </c>
      <c r="CN74" s="49">
        <v>249.29662000000005</v>
      </c>
      <c r="CO74" s="49">
        <v>253.08</v>
      </c>
      <c r="CP74" s="49">
        <v>3056.8</v>
      </c>
      <c r="CQ74" s="49">
        <v>128.07992000000002</v>
      </c>
      <c r="CR74" s="49">
        <v>13.08</v>
      </c>
      <c r="CS74" s="49">
        <v>0</v>
      </c>
      <c r="CT74" s="49">
        <v>0</v>
      </c>
      <c r="CU74" s="49">
        <v>0</v>
      </c>
      <c r="CV74" s="49">
        <v>0</v>
      </c>
      <c r="CW74" s="49">
        <v>0</v>
      </c>
      <c r="CX74" s="49">
        <v>0</v>
      </c>
      <c r="CY74" s="49">
        <v>0</v>
      </c>
      <c r="CZ74" s="49">
        <v>0</v>
      </c>
      <c r="DA74" s="49">
        <v>0</v>
      </c>
      <c r="DB74" s="49">
        <v>0</v>
      </c>
      <c r="DC74" s="49">
        <v>0</v>
      </c>
      <c r="DD74" s="49">
        <v>232.69</v>
      </c>
      <c r="DE74" s="49">
        <v>0</v>
      </c>
      <c r="DF74" s="50">
        <f t="shared" si="52"/>
        <v>62792.40000000001</v>
      </c>
      <c r="DG74" s="50">
        <f t="shared" si="53"/>
        <v>4987.856306666667</v>
      </c>
      <c r="DH74" s="50">
        <f t="shared" si="54"/>
        <v>4614.321</v>
      </c>
      <c r="DI74" s="55">
        <v>0</v>
      </c>
      <c r="DJ74" s="55">
        <v>0</v>
      </c>
      <c r="DK74" s="55">
        <v>0</v>
      </c>
      <c r="DL74" s="49">
        <v>0</v>
      </c>
      <c r="DM74" s="53"/>
      <c r="DN74" s="53"/>
      <c r="DO74" s="52"/>
      <c r="DP74" s="52"/>
      <c r="DQ74" s="52"/>
      <c r="DR74" s="53"/>
      <c r="DS74" s="53"/>
      <c r="DT74" s="53"/>
      <c r="DU74" s="53"/>
      <c r="DV74" s="53"/>
      <c r="DW74" s="53"/>
      <c r="DX74" s="49">
        <v>0</v>
      </c>
      <c r="DY74" s="49">
        <v>0</v>
      </c>
      <c r="DZ74" s="49">
        <v>0</v>
      </c>
      <c r="EA74" s="52">
        <v>0</v>
      </c>
      <c r="EB74" s="50">
        <f t="shared" si="31"/>
        <v>0</v>
      </c>
      <c r="EC74" s="50">
        <f aca="true" t="shared" si="69" ref="EC74:EC103">DJ74+DM74+DP74+DS74+DV74+DY74</f>
        <v>0</v>
      </c>
      <c r="ED74" s="50">
        <f t="shared" si="45"/>
        <v>0</v>
      </c>
    </row>
    <row r="75" spans="2:134" s="24" customFormat="1" ht="18.75" customHeight="1">
      <c r="B75" s="60">
        <v>67</v>
      </c>
      <c r="C75" s="58" t="s">
        <v>110</v>
      </c>
      <c r="D75" s="49">
        <v>4937.4497</v>
      </c>
      <c r="E75" s="49"/>
      <c r="F75" s="50">
        <f t="shared" si="55"/>
        <v>54598.5</v>
      </c>
      <c r="G75" s="50">
        <f t="shared" si="55"/>
        <v>4082.660383333334</v>
      </c>
      <c r="H75" s="50">
        <f t="shared" si="56"/>
        <v>4320.263</v>
      </c>
      <c r="I75" s="50">
        <f t="shared" si="57"/>
        <v>105.8197987184198</v>
      </c>
      <c r="J75" s="50">
        <f t="shared" si="44"/>
        <v>-54598.5</v>
      </c>
      <c r="K75" s="50">
        <f t="shared" si="29"/>
        <v>-4320.263</v>
      </c>
      <c r="L75" s="55"/>
      <c r="M75" s="55"/>
      <c r="N75" s="50">
        <f t="shared" si="46"/>
        <v>18723.5</v>
      </c>
      <c r="O75" s="50">
        <f t="shared" si="47"/>
        <v>1093.0770499999999</v>
      </c>
      <c r="P75" s="50">
        <f t="shared" si="48"/>
        <v>1330.663</v>
      </c>
      <c r="Q75" s="50">
        <f t="shared" si="49"/>
        <v>121.73551718060497</v>
      </c>
      <c r="R75" s="52">
        <f t="shared" si="50"/>
        <v>3955.5</v>
      </c>
      <c r="S75" s="50">
        <f t="shared" si="51"/>
        <v>418.88745</v>
      </c>
      <c r="T75" s="50">
        <f t="shared" si="58"/>
        <v>648.6990000000001</v>
      </c>
      <c r="U75" s="50">
        <f t="shared" si="59"/>
        <v>154.8623621929948</v>
      </c>
      <c r="V75" s="49">
        <v>555.5</v>
      </c>
      <c r="W75" s="49">
        <v>58.82745</v>
      </c>
      <c r="X75" s="49">
        <v>70.209</v>
      </c>
      <c r="Y75" s="50">
        <f t="shared" si="60"/>
        <v>119.34734549942247</v>
      </c>
      <c r="Z75" s="49">
        <v>4890</v>
      </c>
      <c r="AA75" s="49">
        <v>277.263</v>
      </c>
      <c r="AB75" s="49">
        <v>241.094</v>
      </c>
      <c r="AC75" s="49">
        <f t="shared" si="61"/>
        <v>86.95498497816153</v>
      </c>
      <c r="AD75" s="49">
        <v>3400</v>
      </c>
      <c r="AE75" s="49">
        <v>360.06</v>
      </c>
      <c r="AF75" s="49">
        <v>578.49</v>
      </c>
      <c r="AG75" s="49">
        <f t="shared" si="62"/>
        <v>160.66488918513582</v>
      </c>
      <c r="AH75" s="49">
        <v>316</v>
      </c>
      <c r="AI75" s="49">
        <v>5.782800000000001</v>
      </c>
      <c r="AJ75" s="49">
        <v>136</v>
      </c>
      <c r="AK75" s="49">
        <f t="shared" si="63"/>
        <v>2351.8018952756447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53">
        <v>0</v>
      </c>
      <c r="AT75" s="53">
        <v>0</v>
      </c>
      <c r="AU75" s="53">
        <v>0</v>
      </c>
      <c r="AV75" s="49">
        <v>35875</v>
      </c>
      <c r="AW75" s="53">
        <v>2989.5833333333335</v>
      </c>
      <c r="AX75" s="49">
        <v>2989.6</v>
      </c>
      <c r="AY75" s="52">
        <v>35875</v>
      </c>
      <c r="AZ75" s="53">
        <f t="shared" si="64"/>
        <v>2989.5833333333335</v>
      </c>
      <c r="BA75" s="52"/>
      <c r="BB75" s="49">
        <v>0</v>
      </c>
      <c r="BC75" s="53">
        <v>0</v>
      </c>
      <c r="BD75" s="53"/>
      <c r="BE75" s="53"/>
      <c r="BF75" s="53"/>
      <c r="BG75" s="53"/>
      <c r="BH75" s="52"/>
      <c r="BI75" s="51"/>
      <c r="BJ75" s="51"/>
      <c r="BK75" s="55"/>
      <c r="BL75" s="55"/>
      <c r="BM75" s="55"/>
      <c r="BN75" s="50">
        <f t="shared" si="65"/>
        <v>5940</v>
      </c>
      <c r="BO75" s="50">
        <f t="shared" si="66"/>
        <v>239.382</v>
      </c>
      <c r="BP75" s="50">
        <f t="shared" si="67"/>
        <v>174.87</v>
      </c>
      <c r="BQ75" s="50">
        <f t="shared" si="68"/>
        <v>73.05060530866983</v>
      </c>
      <c r="BR75" s="49">
        <v>5940</v>
      </c>
      <c r="BS75" s="49">
        <v>239.382</v>
      </c>
      <c r="BT75" s="49">
        <v>174.87</v>
      </c>
      <c r="BU75" s="49">
        <v>0</v>
      </c>
      <c r="BV75" s="49">
        <v>0</v>
      </c>
      <c r="BW75" s="49">
        <v>0</v>
      </c>
      <c r="BX75" s="49">
        <v>0</v>
      </c>
      <c r="BY75" s="49">
        <v>0</v>
      </c>
      <c r="BZ75" s="49">
        <v>0</v>
      </c>
      <c r="CA75" s="49">
        <v>0</v>
      </c>
      <c r="CB75" s="49">
        <v>0</v>
      </c>
      <c r="CC75" s="49">
        <v>0</v>
      </c>
      <c r="CD75" s="49">
        <v>0</v>
      </c>
      <c r="CE75" s="49">
        <v>0</v>
      </c>
      <c r="CF75" s="49">
        <v>0</v>
      </c>
      <c r="CG75" s="49">
        <v>0</v>
      </c>
      <c r="CH75" s="49">
        <v>0</v>
      </c>
      <c r="CI75" s="49">
        <v>0</v>
      </c>
      <c r="CJ75" s="49">
        <v>0</v>
      </c>
      <c r="CK75" s="49">
        <v>0</v>
      </c>
      <c r="CL75" s="49">
        <v>0</v>
      </c>
      <c r="CM75" s="49">
        <v>3622</v>
      </c>
      <c r="CN75" s="49">
        <v>151.76180000000002</v>
      </c>
      <c r="CO75" s="49">
        <v>130</v>
      </c>
      <c r="CP75" s="49">
        <v>1622</v>
      </c>
      <c r="CQ75" s="49">
        <v>67.9618</v>
      </c>
      <c r="CR75" s="49">
        <v>21</v>
      </c>
      <c r="CS75" s="49">
        <v>0</v>
      </c>
      <c r="CT75" s="49">
        <v>0</v>
      </c>
      <c r="CU75" s="49">
        <v>0</v>
      </c>
      <c r="CV75" s="49">
        <v>0</v>
      </c>
      <c r="CW75" s="49">
        <v>0</v>
      </c>
      <c r="CX75" s="49">
        <v>0</v>
      </c>
      <c r="CY75" s="49">
        <v>0</v>
      </c>
      <c r="CZ75" s="49">
        <v>0</v>
      </c>
      <c r="DA75" s="49">
        <v>0</v>
      </c>
      <c r="DB75" s="49">
        <v>0</v>
      </c>
      <c r="DC75" s="49">
        <v>0</v>
      </c>
      <c r="DD75" s="49">
        <v>0</v>
      </c>
      <c r="DE75" s="49">
        <v>0</v>
      </c>
      <c r="DF75" s="50">
        <f t="shared" si="52"/>
        <v>54598.5</v>
      </c>
      <c r="DG75" s="50">
        <f t="shared" si="53"/>
        <v>4082.660383333334</v>
      </c>
      <c r="DH75" s="50">
        <f t="shared" si="54"/>
        <v>4320.263</v>
      </c>
      <c r="DI75" s="55">
        <v>0</v>
      </c>
      <c r="DJ75" s="55">
        <v>0</v>
      </c>
      <c r="DK75" s="55">
        <v>0</v>
      </c>
      <c r="DL75" s="49">
        <v>0</v>
      </c>
      <c r="DM75" s="53"/>
      <c r="DN75" s="53"/>
      <c r="DO75" s="52"/>
      <c r="DP75" s="52"/>
      <c r="DQ75" s="52"/>
      <c r="DR75" s="53"/>
      <c r="DS75" s="53"/>
      <c r="DT75" s="53"/>
      <c r="DU75" s="53"/>
      <c r="DV75" s="53"/>
      <c r="DW75" s="53"/>
      <c r="DX75" s="49">
        <v>0</v>
      </c>
      <c r="DY75" s="49">
        <v>0</v>
      </c>
      <c r="DZ75" s="49">
        <v>0</v>
      </c>
      <c r="EA75" s="52">
        <v>0</v>
      </c>
      <c r="EB75" s="50">
        <f t="shared" si="31"/>
        <v>0</v>
      </c>
      <c r="EC75" s="50">
        <f t="shared" si="69"/>
        <v>0</v>
      </c>
      <c r="ED75" s="50">
        <f t="shared" si="45"/>
        <v>0</v>
      </c>
    </row>
    <row r="76" spans="2:134" s="24" customFormat="1" ht="18.75" customHeight="1">
      <c r="B76" s="60">
        <v>68</v>
      </c>
      <c r="C76" s="58" t="s">
        <v>111</v>
      </c>
      <c r="D76" s="49">
        <v>18326.864</v>
      </c>
      <c r="E76" s="49"/>
      <c r="F76" s="50">
        <f t="shared" si="55"/>
        <v>94930.90000000001</v>
      </c>
      <c r="G76" s="50">
        <f t="shared" si="55"/>
        <v>7121.89939</v>
      </c>
      <c r="H76" s="50">
        <f t="shared" si="56"/>
        <v>6274.2764</v>
      </c>
      <c r="I76" s="50">
        <f t="shared" si="57"/>
        <v>88.09835770510654</v>
      </c>
      <c r="J76" s="50">
        <f t="shared" si="44"/>
        <v>-94930.90000000001</v>
      </c>
      <c r="K76" s="50">
        <f t="shared" si="29"/>
        <v>-6274.2764</v>
      </c>
      <c r="L76" s="55"/>
      <c r="M76" s="55"/>
      <c r="N76" s="50">
        <f t="shared" si="46"/>
        <v>45972.1</v>
      </c>
      <c r="O76" s="50">
        <f t="shared" si="47"/>
        <v>3041.9993899999995</v>
      </c>
      <c r="P76" s="50">
        <f t="shared" si="48"/>
        <v>2194.3763999999996</v>
      </c>
      <c r="Q76" s="50">
        <f t="shared" si="49"/>
        <v>72.13599079650045</v>
      </c>
      <c r="R76" s="52">
        <f t="shared" si="50"/>
        <v>13835.9</v>
      </c>
      <c r="S76" s="50">
        <f t="shared" si="51"/>
        <v>1465.22181</v>
      </c>
      <c r="T76" s="50">
        <f t="shared" si="58"/>
        <v>1269.995</v>
      </c>
      <c r="U76" s="50">
        <f t="shared" si="59"/>
        <v>86.67595522619199</v>
      </c>
      <c r="V76" s="49">
        <v>548.4</v>
      </c>
      <c r="W76" s="49">
        <v>58.075559999999996</v>
      </c>
      <c r="X76" s="49">
        <v>10.695</v>
      </c>
      <c r="Y76" s="50">
        <f t="shared" si="60"/>
        <v>18.415664007372467</v>
      </c>
      <c r="Z76" s="49">
        <v>16423</v>
      </c>
      <c r="AA76" s="49">
        <v>931.1841</v>
      </c>
      <c r="AB76" s="49">
        <v>353.9314</v>
      </c>
      <c r="AC76" s="49">
        <f t="shared" si="61"/>
        <v>38.008746068580855</v>
      </c>
      <c r="AD76" s="49">
        <v>13287.5</v>
      </c>
      <c r="AE76" s="49">
        <v>1407.14625</v>
      </c>
      <c r="AF76" s="49">
        <v>1259.3</v>
      </c>
      <c r="AG76" s="49">
        <f t="shared" si="62"/>
        <v>89.49318523216758</v>
      </c>
      <c r="AH76" s="49">
        <v>270</v>
      </c>
      <c r="AI76" s="49">
        <v>4.941000000000001</v>
      </c>
      <c r="AJ76" s="49">
        <v>0</v>
      </c>
      <c r="AK76" s="49">
        <f t="shared" si="63"/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53">
        <v>0</v>
      </c>
      <c r="AT76" s="53">
        <v>0</v>
      </c>
      <c r="AU76" s="53">
        <v>0</v>
      </c>
      <c r="AV76" s="49">
        <v>48958.8</v>
      </c>
      <c r="AW76" s="53">
        <v>4079.9</v>
      </c>
      <c r="AX76" s="49">
        <v>4079.9</v>
      </c>
      <c r="AY76" s="52">
        <v>48958.8</v>
      </c>
      <c r="AZ76" s="53">
        <f t="shared" si="64"/>
        <v>4079.9</v>
      </c>
      <c r="BA76" s="52"/>
      <c r="BB76" s="49">
        <v>0</v>
      </c>
      <c r="BC76" s="53">
        <v>0</v>
      </c>
      <c r="BD76" s="53"/>
      <c r="BE76" s="53">
        <v>933.5</v>
      </c>
      <c r="BF76" s="53">
        <v>933.5</v>
      </c>
      <c r="BG76" s="53"/>
      <c r="BH76" s="52"/>
      <c r="BI76" s="51"/>
      <c r="BJ76" s="51"/>
      <c r="BK76" s="55"/>
      <c r="BL76" s="55"/>
      <c r="BM76" s="55"/>
      <c r="BN76" s="50">
        <f t="shared" si="65"/>
        <v>4011</v>
      </c>
      <c r="BO76" s="50">
        <f t="shared" si="66"/>
        <v>161.6433</v>
      </c>
      <c r="BP76" s="50">
        <f t="shared" si="67"/>
        <v>110</v>
      </c>
      <c r="BQ76" s="50">
        <f t="shared" si="68"/>
        <v>68.05107294889426</v>
      </c>
      <c r="BR76" s="49">
        <v>2691</v>
      </c>
      <c r="BS76" s="49">
        <v>108.44730000000001</v>
      </c>
      <c r="BT76" s="49">
        <v>0</v>
      </c>
      <c r="BU76" s="49">
        <v>0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1320</v>
      </c>
      <c r="CB76" s="49">
        <v>53.196</v>
      </c>
      <c r="CC76" s="49">
        <v>110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0</v>
      </c>
      <c r="CJ76" s="49">
        <v>8220</v>
      </c>
      <c r="CK76" s="49">
        <v>344.41800000000006</v>
      </c>
      <c r="CL76" s="49">
        <v>460.45</v>
      </c>
      <c r="CM76" s="49">
        <v>3212.2</v>
      </c>
      <c r="CN76" s="49">
        <v>134.59118</v>
      </c>
      <c r="CO76" s="49">
        <v>0</v>
      </c>
      <c r="CP76" s="49">
        <v>3212.2</v>
      </c>
      <c r="CQ76" s="49">
        <v>134.59118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0</v>
      </c>
      <c r="DA76" s="49">
        <v>0</v>
      </c>
      <c r="DB76" s="49">
        <v>0</v>
      </c>
      <c r="DC76" s="49">
        <v>0</v>
      </c>
      <c r="DD76" s="49">
        <v>0</v>
      </c>
      <c r="DE76" s="49">
        <v>0</v>
      </c>
      <c r="DF76" s="50">
        <f t="shared" si="52"/>
        <v>94930.90000000001</v>
      </c>
      <c r="DG76" s="50">
        <f t="shared" si="53"/>
        <v>7121.89939</v>
      </c>
      <c r="DH76" s="50">
        <f t="shared" si="54"/>
        <v>6274.2764</v>
      </c>
      <c r="DI76" s="55">
        <v>0</v>
      </c>
      <c r="DJ76" s="55">
        <v>0</v>
      </c>
      <c r="DK76" s="55">
        <v>0</v>
      </c>
      <c r="DL76" s="49">
        <v>0</v>
      </c>
      <c r="DM76" s="53"/>
      <c r="DN76" s="53"/>
      <c r="DO76" s="52"/>
      <c r="DP76" s="52"/>
      <c r="DQ76" s="52"/>
      <c r="DR76" s="53"/>
      <c r="DS76" s="53"/>
      <c r="DT76" s="53"/>
      <c r="DU76" s="53"/>
      <c r="DV76" s="53"/>
      <c r="DW76" s="53"/>
      <c r="DX76" s="49">
        <v>0</v>
      </c>
      <c r="DY76" s="49">
        <v>0</v>
      </c>
      <c r="DZ76" s="49">
        <v>0</v>
      </c>
      <c r="EA76" s="52">
        <v>0</v>
      </c>
      <c r="EB76" s="50">
        <f t="shared" si="31"/>
        <v>0</v>
      </c>
      <c r="EC76" s="50">
        <f t="shared" si="69"/>
        <v>0</v>
      </c>
      <c r="ED76" s="50">
        <f t="shared" si="45"/>
        <v>0</v>
      </c>
    </row>
    <row r="77" spans="2:134" s="24" customFormat="1" ht="28.5" customHeight="1">
      <c r="B77" s="60">
        <v>69</v>
      </c>
      <c r="C77" s="58" t="s">
        <v>112</v>
      </c>
      <c r="D77" s="49">
        <v>57443.205400000006</v>
      </c>
      <c r="E77" s="49"/>
      <c r="F77" s="50">
        <f t="shared" si="55"/>
        <v>197795.66900000002</v>
      </c>
      <c r="G77" s="50">
        <f t="shared" si="55"/>
        <v>15996.928310966667</v>
      </c>
      <c r="H77" s="50">
        <f t="shared" si="56"/>
        <v>14472.287</v>
      </c>
      <c r="I77" s="50">
        <f t="shared" si="57"/>
        <v>90.46916207081173</v>
      </c>
      <c r="J77" s="50">
        <f t="shared" si="44"/>
        <v>-197795.66900000002</v>
      </c>
      <c r="K77" s="50">
        <f t="shared" si="29"/>
        <v>-14472.287</v>
      </c>
      <c r="L77" s="55"/>
      <c r="M77" s="55"/>
      <c r="N77" s="50">
        <f t="shared" si="46"/>
        <v>52139.169</v>
      </c>
      <c r="O77" s="50">
        <f t="shared" si="47"/>
        <v>3858.8866443000006</v>
      </c>
      <c r="P77" s="50">
        <f t="shared" si="48"/>
        <v>2334.287</v>
      </c>
      <c r="Q77" s="50">
        <f t="shared" si="49"/>
        <v>60.49120420388606</v>
      </c>
      <c r="R77" s="52">
        <f t="shared" si="50"/>
        <v>26062.445</v>
      </c>
      <c r="S77" s="50">
        <f t="shared" si="51"/>
        <v>2760.0129255</v>
      </c>
      <c r="T77" s="50">
        <f t="shared" si="58"/>
        <v>1206.7</v>
      </c>
      <c r="U77" s="50">
        <f t="shared" si="59"/>
        <v>43.720809741548436</v>
      </c>
      <c r="V77" s="49">
        <v>2062.445</v>
      </c>
      <c r="W77" s="49">
        <v>218.41292550000003</v>
      </c>
      <c r="X77" s="49">
        <v>211.67</v>
      </c>
      <c r="Y77" s="50">
        <f t="shared" si="60"/>
        <v>96.9127626102879</v>
      </c>
      <c r="Z77" s="49">
        <v>3271.844</v>
      </c>
      <c r="AA77" s="49">
        <v>185.5135548</v>
      </c>
      <c r="AB77" s="49">
        <v>148.178</v>
      </c>
      <c r="AC77" s="49">
        <f t="shared" si="61"/>
        <v>79.8744868857421</v>
      </c>
      <c r="AD77" s="49">
        <v>24000</v>
      </c>
      <c r="AE77" s="49">
        <v>2541.6</v>
      </c>
      <c r="AF77" s="49">
        <v>995.03</v>
      </c>
      <c r="AG77" s="49">
        <f t="shared" si="62"/>
        <v>39.14974819011646</v>
      </c>
      <c r="AH77" s="49">
        <v>1777.15</v>
      </c>
      <c r="AI77" s="49">
        <v>32.521845</v>
      </c>
      <c r="AJ77" s="49">
        <v>45</v>
      </c>
      <c r="AK77" s="49">
        <f t="shared" si="63"/>
        <v>138.36853351954665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53">
        <v>0</v>
      </c>
      <c r="AT77" s="53">
        <v>0</v>
      </c>
      <c r="AU77" s="53">
        <v>0</v>
      </c>
      <c r="AV77" s="49">
        <v>145656.5</v>
      </c>
      <c r="AW77" s="53">
        <v>12138.041666666666</v>
      </c>
      <c r="AX77" s="49">
        <v>12138</v>
      </c>
      <c r="AY77" s="52">
        <v>145656.5</v>
      </c>
      <c r="AZ77" s="53">
        <f t="shared" si="64"/>
        <v>12138.041666666666</v>
      </c>
      <c r="BA77" s="52"/>
      <c r="BB77" s="49">
        <v>0</v>
      </c>
      <c r="BC77" s="53">
        <v>0</v>
      </c>
      <c r="BD77" s="53"/>
      <c r="BE77" s="53">
        <v>700.1</v>
      </c>
      <c r="BF77" s="53">
        <v>700.1</v>
      </c>
      <c r="BG77" s="53"/>
      <c r="BH77" s="52"/>
      <c r="BI77" s="51"/>
      <c r="BJ77" s="51"/>
      <c r="BK77" s="55"/>
      <c r="BL77" s="55"/>
      <c r="BM77" s="55"/>
      <c r="BN77" s="50">
        <f t="shared" si="65"/>
        <v>139.73</v>
      </c>
      <c r="BO77" s="50">
        <f t="shared" si="66"/>
        <v>5.631119</v>
      </c>
      <c r="BP77" s="50">
        <f t="shared" si="67"/>
        <v>0.884</v>
      </c>
      <c r="BQ77" s="50">
        <f t="shared" si="68"/>
        <v>15.6984784018949</v>
      </c>
      <c r="BR77" s="49">
        <v>139.73</v>
      </c>
      <c r="BS77" s="49">
        <v>5.631119</v>
      </c>
      <c r="BT77" s="49">
        <v>0.884</v>
      </c>
      <c r="BU77" s="49">
        <v>0</v>
      </c>
      <c r="BV77" s="49">
        <v>0</v>
      </c>
      <c r="BW77" s="49">
        <v>0</v>
      </c>
      <c r="BX77" s="49">
        <v>0</v>
      </c>
      <c r="BY77" s="49">
        <v>0</v>
      </c>
      <c r="BZ77" s="49">
        <v>0</v>
      </c>
      <c r="CA77" s="49">
        <v>0</v>
      </c>
      <c r="CB77" s="49">
        <v>0</v>
      </c>
      <c r="CC77" s="49">
        <v>0</v>
      </c>
      <c r="CD77" s="49">
        <v>0</v>
      </c>
      <c r="CE77" s="49">
        <v>0</v>
      </c>
      <c r="CF77" s="49">
        <v>0</v>
      </c>
      <c r="CG77" s="49">
        <v>0</v>
      </c>
      <c r="CH77" s="49">
        <v>0</v>
      </c>
      <c r="CI77" s="49">
        <v>0</v>
      </c>
      <c r="CJ77" s="49">
        <v>0</v>
      </c>
      <c r="CK77" s="49">
        <v>0</v>
      </c>
      <c r="CL77" s="49">
        <v>0</v>
      </c>
      <c r="CM77" s="49">
        <v>20888</v>
      </c>
      <c r="CN77" s="49">
        <v>875.2072000000001</v>
      </c>
      <c r="CO77" s="49">
        <v>439.9</v>
      </c>
      <c r="CP77" s="49">
        <v>9680</v>
      </c>
      <c r="CQ77" s="49">
        <v>405.59200000000004</v>
      </c>
      <c r="CR77" s="49">
        <v>46.9</v>
      </c>
      <c r="CS77" s="49">
        <v>0</v>
      </c>
      <c r="CT77" s="49">
        <v>0</v>
      </c>
      <c r="CU77" s="49">
        <v>493.625</v>
      </c>
      <c r="CV77" s="49">
        <v>0</v>
      </c>
      <c r="CW77" s="49">
        <v>0</v>
      </c>
      <c r="CX77" s="49">
        <v>0</v>
      </c>
      <c r="CY77" s="49">
        <v>0</v>
      </c>
      <c r="CZ77" s="49">
        <v>0</v>
      </c>
      <c r="DA77" s="49">
        <v>0</v>
      </c>
      <c r="DB77" s="49">
        <v>0</v>
      </c>
      <c r="DC77" s="49">
        <v>0</v>
      </c>
      <c r="DD77" s="49">
        <v>0</v>
      </c>
      <c r="DE77" s="49">
        <v>0</v>
      </c>
      <c r="DF77" s="50">
        <f t="shared" si="52"/>
        <v>197795.66900000002</v>
      </c>
      <c r="DG77" s="50">
        <f t="shared" si="53"/>
        <v>15996.928310966667</v>
      </c>
      <c r="DH77" s="50">
        <f t="shared" si="54"/>
        <v>14472.287</v>
      </c>
      <c r="DI77" s="55">
        <v>0</v>
      </c>
      <c r="DJ77" s="55">
        <v>0</v>
      </c>
      <c r="DK77" s="55">
        <v>0</v>
      </c>
      <c r="DL77" s="49">
        <v>0</v>
      </c>
      <c r="DM77" s="53"/>
      <c r="DN77" s="53"/>
      <c r="DO77" s="52"/>
      <c r="DP77" s="52"/>
      <c r="DQ77" s="52"/>
      <c r="DR77" s="53"/>
      <c r="DS77" s="53"/>
      <c r="DT77" s="53"/>
      <c r="DU77" s="53"/>
      <c r="DV77" s="53"/>
      <c r="DW77" s="53"/>
      <c r="DX77" s="49">
        <v>0</v>
      </c>
      <c r="DY77" s="49">
        <v>0</v>
      </c>
      <c r="DZ77" s="49">
        <v>0</v>
      </c>
      <c r="EA77" s="52">
        <v>0</v>
      </c>
      <c r="EB77" s="50">
        <f t="shared" si="31"/>
        <v>0</v>
      </c>
      <c r="EC77" s="50">
        <f t="shared" si="69"/>
        <v>0</v>
      </c>
      <c r="ED77" s="50">
        <f t="shared" si="45"/>
        <v>0</v>
      </c>
    </row>
    <row r="78" spans="2:134" s="24" customFormat="1" ht="18.75" customHeight="1">
      <c r="B78" s="60">
        <v>70</v>
      </c>
      <c r="C78" s="58" t="s">
        <v>113</v>
      </c>
      <c r="D78" s="49">
        <v>16775.7869</v>
      </c>
      <c r="E78" s="49"/>
      <c r="F78" s="50">
        <f t="shared" si="55"/>
        <v>67237.8</v>
      </c>
      <c r="G78" s="50">
        <f t="shared" si="55"/>
        <v>5259.200986666668</v>
      </c>
      <c r="H78" s="50">
        <f t="shared" si="56"/>
        <v>4745.292</v>
      </c>
      <c r="I78" s="50">
        <f t="shared" si="57"/>
        <v>90.22838282907328</v>
      </c>
      <c r="J78" s="50">
        <f t="shared" si="44"/>
        <v>-67237.8</v>
      </c>
      <c r="K78" s="50">
        <f t="shared" si="29"/>
        <v>-4745.292</v>
      </c>
      <c r="L78" s="55"/>
      <c r="M78" s="55"/>
      <c r="N78" s="50">
        <f t="shared" si="46"/>
        <v>32694.4</v>
      </c>
      <c r="O78" s="50">
        <f t="shared" si="47"/>
        <v>2380.58432</v>
      </c>
      <c r="P78" s="50">
        <f t="shared" si="48"/>
        <v>1866.692</v>
      </c>
      <c r="Q78" s="50">
        <f t="shared" si="49"/>
        <v>78.41318554933606</v>
      </c>
      <c r="R78" s="52">
        <f t="shared" si="50"/>
        <v>12950</v>
      </c>
      <c r="S78" s="50">
        <f t="shared" si="51"/>
        <v>1371.4050000000002</v>
      </c>
      <c r="T78" s="50">
        <f t="shared" si="58"/>
        <v>1371.378</v>
      </c>
      <c r="U78" s="50">
        <f t="shared" si="59"/>
        <v>99.99803121616151</v>
      </c>
      <c r="V78" s="49">
        <v>700</v>
      </c>
      <c r="W78" s="49">
        <v>74.13</v>
      </c>
      <c r="X78" s="49">
        <v>2.378</v>
      </c>
      <c r="Y78" s="50">
        <f t="shared" si="60"/>
        <v>3.207878052070687</v>
      </c>
      <c r="Z78" s="49">
        <v>13050</v>
      </c>
      <c r="AA78" s="49">
        <v>739.935</v>
      </c>
      <c r="AB78" s="49">
        <v>299.764</v>
      </c>
      <c r="AC78" s="49">
        <f t="shared" si="61"/>
        <v>40.51220715333104</v>
      </c>
      <c r="AD78" s="49">
        <v>12250</v>
      </c>
      <c r="AE78" s="49">
        <v>1297.275</v>
      </c>
      <c r="AF78" s="49">
        <v>1369</v>
      </c>
      <c r="AG78" s="49">
        <f t="shared" si="62"/>
        <v>105.52889711125242</v>
      </c>
      <c r="AH78" s="49">
        <v>450</v>
      </c>
      <c r="AI78" s="49">
        <v>8.235</v>
      </c>
      <c r="AJ78" s="49">
        <v>106.95</v>
      </c>
      <c r="AK78" s="49">
        <f t="shared" si="63"/>
        <v>1298.7249544626595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53">
        <v>0</v>
      </c>
      <c r="AT78" s="53">
        <v>0</v>
      </c>
      <c r="AU78" s="53">
        <v>0</v>
      </c>
      <c r="AV78" s="49">
        <v>34543.4</v>
      </c>
      <c r="AW78" s="53">
        <v>2878.616666666667</v>
      </c>
      <c r="AX78" s="49">
        <v>2878.6</v>
      </c>
      <c r="AY78" s="52">
        <v>34543.4</v>
      </c>
      <c r="AZ78" s="53">
        <f t="shared" si="64"/>
        <v>2878.616666666667</v>
      </c>
      <c r="BA78" s="52"/>
      <c r="BB78" s="49">
        <v>0</v>
      </c>
      <c r="BC78" s="53">
        <v>0</v>
      </c>
      <c r="BD78" s="53"/>
      <c r="BE78" s="53"/>
      <c r="BF78" s="53"/>
      <c r="BG78" s="53"/>
      <c r="BH78" s="52"/>
      <c r="BI78" s="51"/>
      <c r="BJ78" s="51"/>
      <c r="BK78" s="55"/>
      <c r="BL78" s="55"/>
      <c r="BM78" s="55"/>
      <c r="BN78" s="50">
        <f t="shared" si="65"/>
        <v>394.4</v>
      </c>
      <c r="BO78" s="50">
        <f t="shared" si="66"/>
        <v>15.89432</v>
      </c>
      <c r="BP78" s="50">
        <f t="shared" si="67"/>
        <v>13.6</v>
      </c>
      <c r="BQ78" s="50">
        <f t="shared" si="68"/>
        <v>85.56515786771625</v>
      </c>
      <c r="BR78" s="49">
        <v>394.4</v>
      </c>
      <c r="BS78" s="49">
        <v>15.89432</v>
      </c>
      <c r="BT78" s="49">
        <v>0</v>
      </c>
      <c r="BU78" s="49">
        <v>0</v>
      </c>
      <c r="BV78" s="49">
        <v>0</v>
      </c>
      <c r="BW78" s="49">
        <v>0</v>
      </c>
      <c r="BX78" s="49">
        <v>0</v>
      </c>
      <c r="BY78" s="49">
        <v>0</v>
      </c>
      <c r="BZ78" s="49">
        <v>0</v>
      </c>
      <c r="CA78" s="49">
        <v>0</v>
      </c>
      <c r="CB78" s="49">
        <v>0</v>
      </c>
      <c r="CC78" s="49">
        <v>13.6</v>
      </c>
      <c r="CD78" s="49">
        <v>0</v>
      </c>
      <c r="CE78" s="49">
        <v>0</v>
      </c>
      <c r="CF78" s="49">
        <v>0</v>
      </c>
      <c r="CG78" s="49">
        <v>0</v>
      </c>
      <c r="CH78" s="49">
        <v>0</v>
      </c>
      <c r="CI78" s="49">
        <v>0</v>
      </c>
      <c r="CJ78" s="49">
        <v>0</v>
      </c>
      <c r="CK78" s="49">
        <v>0</v>
      </c>
      <c r="CL78" s="49">
        <v>0</v>
      </c>
      <c r="CM78" s="49">
        <v>5850</v>
      </c>
      <c r="CN78" s="49">
        <v>245.115</v>
      </c>
      <c r="CO78" s="49">
        <v>75</v>
      </c>
      <c r="CP78" s="49">
        <v>2750</v>
      </c>
      <c r="CQ78" s="49">
        <v>115.225</v>
      </c>
      <c r="CR78" s="49">
        <v>75</v>
      </c>
      <c r="CS78" s="49">
        <v>0</v>
      </c>
      <c r="CT78" s="49">
        <v>0</v>
      </c>
      <c r="CU78" s="49">
        <v>0</v>
      </c>
      <c r="CV78" s="49">
        <v>0</v>
      </c>
      <c r="CW78" s="49">
        <v>0</v>
      </c>
      <c r="CX78" s="49">
        <v>0</v>
      </c>
      <c r="CY78" s="49">
        <v>0</v>
      </c>
      <c r="CZ78" s="49">
        <v>0</v>
      </c>
      <c r="DA78" s="49">
        <v>0</v>
      </c>
      <c r="DB78" s="49">
        <v>0</v>
      </c>
      <c r="DC78" s="49">
        <v>0</v>
      </c>
      <c r="DD78" s="49">
        <v>0</v>
      </c>
      <c r="DE78" s="49">
        <v>0</v>
      </c>
      <c r="DF78" s="50">
        <f t="shared" si="52"/>
        <v>67237.8</v>
      </c>
      <c r="DG78" s="50">
        <f t="shared" si="53"/>
        <v>5259.200986666668</v>
      </c>
      <c r="DH78" s="50">
        <f t="shared" si="54"/>
        <v>4745.292</v>
      </c>
      <c r="DI78" s="55">
        <v>0</v>
      </c>
      <c r="DJ78" s="55">
        <v>0</v>
      </c>
      <c r="DK78" s="55">
        <v>0</v>
      </c>
      <c r="DL78" s="49">
        <v>0</v>
      </c>
      <c r="DM78" s="53"/>
      <c r="DN78" s="53"/>
      <c r="DO78" s="52"/>
      <c r="DP78" s="52"/>
      <c r="DQ78" s="52"/>
      <c r="DR78" s="53"/>
      <c r="DS78" s="53"/>
      <c r="DT78" s="53"/>
      <c r="DU78" s="53"/>
      <c r="DV78" s="53"/>
      <c r="DW78" s="53"/>
      <c r="DX78" s="49">
        <v>0</v>
      </c>
      <c r="DY78" s="49">
        <v>0</v>
      </c>
      <c r="DZ78" s="49">
        <v>0</v>
      </c>
      <c r="EA78" s="52">
        <v>0</v>
      </c>
      <c r="EB78" s="50">
        <f t="shared" si="31"/>
        <v>0</v>
      </c>
      <c r="EC78" s="50">
        <f t="shared" si="69"/>
        <v>0</v>
      </c>
      <c r="ED78" s="50">
        <f t="shared" si="45"/>
        <v>0</v>
      </c>
    </row>
    <row r="79" spans="2:134" s="24" customFormat="1" ht="18.75" customHeight="1">
      <c r="B79" s="60">
        <v>71</v>
      </c>
      <c r="C79" s="58" t="s">
        <v>114</v>
      </c>
      <c r="D79" s="49">
        <v>3324.5468</v>
      </c>
      <c r="E79" s="49"/>
      <c r="F79" s="50">
        <f t="shared" si="55"/>
        <v>25435.199999999997</v>
      </c>
      <c r="G79" s="50">
        <f t="shared" si="55"/>
        <v>2071.920113333333</v>
      </c>
      <c r="H79" s="50">
        <f t="shared" si="56"/>
        <v>1851.1819999999998</v>
      </c>
      <c r="I79" s="50">
        <f t="shared" si="57"/>
        <v>89.34620539118147</v>
      </c>
      <c r="J79" s="50">
        <f t="shared" si="44"/>
        <v>-25435.199999999997</v>
      </c>
      <c r="K79" s="50">
        <f t="shared" si="29"/>
        <v>-1851.1819999999998</v>
      </c>
      <c r="L79" s="55"/>
      <c r="M79" s="55"/>
      <c r="N79" s="50">
        <f t="shared" si="46"/>
        <v>7980.200000000001</v>
      </c>
      <c r="O79" s="50">
        <f t="shared" si="47"/>
        <v>617.33678</v>
      </c>
      <c r="P79" s="50">
        <f t="shared" si="48"/>
        <v>396.582</v>
      </c>
      <c r="Q79" s="50">
        <f t="shared" si="49"/>
        <v>64.24078604226366</v>
      </c>
      <c r="R79" s="52">
        <f t="shared" si="50"/>
        <v>4084.6</v>
      </c>
      <c r="S79" s="50">
        <f t="shared" si="51"/>
        <v>432.55914</v>
      </c>
      <c r="T79" s="50">
        <f t="shared" si="58"/>
        <v>237.34199999999998</v>
      </c>
      <c r="U79" s="50">
        <f t="shared" si="59"/>
        <v>54.8692601894853</v>
      </c>
      <c r="V79" s="49">
        <v>184.6</v>
      </c>
      <c r="W79" s="49">
        <v>19.549139999999998</v>
      </c>
      <c r="X79" s="49">
        <v>57.342</v>
      </c>
      <c r="Y79" s="50">
        <f t="shared" si="60"/>
        <v>293.3223660989691</v>
      </c>
      <c r="Z79" s="49">
        <v>1600</v>
      </c>
      <c r="AA79" s="49">
        <v>90.72</v>
      </c>
      <c r="AB79" s="49">
        <v>159.24</v>
      </c>
      <c r="AC79" s="49">
        <f t="shared" si="61"/>
        <v>175.52910052910053</v>
      </c>
      <c r="AD79" s="49">
        <v>3900</v>
      </c>
      <c r="AE79" s="49">
        <v>413.01</v>
      </c>
      <c r="AF79" s="49">
        <v>180</v>
      </c>
      <c r="AG79" s="49">
        <f t="shared" si="62"/>
        <v>43.58247984310307</v>
      </c>
      <c r="AH79" s="49">
        <v>80</v>
      </c>
      <c r="AI79" s="49">
        <v>1.4640000000000002</v>
      </c>
      <c r="AJ79" s="49">
        <v>0</v>
      </c>
      <c r="AK79" s="49">
        <f t="shared" si="63"/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53">
        <v>0</v>
      </c>
      <c r="AT79" s="53">
        <v>0</v>
      </c>
      <c r="AU79" s="53">
        <v>0</v>
      </c>
      <c r="AV79" s="49">
        <v>17455</v>
      </c>
      <c r="AW79" s="53">
        <v>1454.5833333333333</v>
      </c>
      <c r="AX79" s="49">
        <v>1454.6</v>
      </c>
      <c r="AY79" s="52">
        <v>17455</v>
      </c>
      <c r="AZ79" s="53">
        <f t="shared" si="64"/>
        <v>1454.5833333333333</v>
      </c>
      <c r="BA79" s="52"/>
      <c r="BB79" s="49">
        <v>0</v>
      </c>
      <c r="BC79" s="53">
        <v>0</v>
      </c>
      <c r="BD79" s="53"/>
      <c r="BE79" s="53"/>
      <c r="BF79" s="53"/>
      <c r="BG79" s="53"/>
      <c r="BH79" s="52"/>
      <c r="BI79" s="51"/>
      <c r="BJ79" s="51"/>
      <c r="BK79" s="55"/>
      <c r="BL79" s="55"/>
      <c r="BM79" s="55"/>
      <c r="BN79" s="50">
        <f t="shared" si="65"/>
        <v>150</v>
      </c>
      <c r="BO79" s="50">
        <f t="shared" si="66"/>
        <v>6.045</v>
      </c>
      <c r="BP79" s="50">
        <f t="shared" si="67"/>
        <v>0</v>
      </c>
      <c r="BQ79" s="50">
        <f t="shared" si="68"/>
        <v>0</v>
      </c>
      <c r="BR79" s="49">
        <v>150</v>
      </c>
      <c r="BS79" s="49">
        <v>6.045</v>
      </c>
      <c r="BT79" s="49">
        <v>0</v>
      </c>
      <c r="BU79" s="49">
        <v>0</v>
      </c>
      <c r="BV79" s="49">
        <v>0</v>
      </c>
      <c r="BW79" s="49">
        <v>0</v>
      </c>
      <c r="BX79" s="49">
        <v>0</v>
      </c>
      <c r="BY79" s="49">
        <v>0</v>
      </c>
      <c r="BZ79" s="49">
        <v>0</v>
      </c>
      <c r="CA79" s="49">
        <v>0</v>
      </c>
      <c r="CB79" s="49">
        <v>0</v>
      </c>
      <c r="CC79" s="49">
        <v>0</v>
      </c>
      <c r="CD79" s="49">
        <v>0</v>
      </c>
      <c r="CE79" s="49">
        <v>0</v>
      </c>
      <c r="CF79" s="49">
        <v>0</v>
      </c>
      <c r="CG79" s="49">
        <v>0</v>
      </c>
      <c r="CH79" s="49">
        <v>0</v>
      </c>
      <c r="CI79" s="49">
        <v>0</v>
      </c>
      <c r="CJ79" s="49">
        <v>0</v>
      </c>
      <c r="CK79" s="49">
        <v>0</v>
      </c>
      <c r="CL79" s="49">
        <v>0</v>
      </c>
      <c r="CM79" s="49">
        <v>1970</v>
      </c>
      <c r="CN79" s="49">
        <v>82.543</v>
      </c>
      <c r="CO79" s="49">
        <v>0</v>
      </c>
      <c r="CP79" s="49">
        <v>1000</v>
      </c>
      <c r="CQ79" s="49">
        <v>41.9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0</v>
      </c>
      <c r="DA79" s="49">
        <v>0</v>
      </c>
      <c r="DB79" s="49">
        <v>95.6</v>
      </c>
      <c r="DC79" s="49">
        <v>4.0056400000000005</v>
      </c>
      <c r="DD79" s="49">
        <v>0</v>
      </c>
      <c r="DE79" s="49">
        <v>0</v>
      </c>
      <c r="DF79" s="50">
        <f t="shared" si="52"/>
        <v>25435.199999999997</v>
      </c>
      <c r="DG79" s="50">
        <f t="shared" si="53"/>
        <v>2071.920113333333</v>
      </c>
      <c r="DH79" s="50">
        <f t="shared" si="54"/>
        <v>1851.1819999999998</v>
      </c>
      <c r="DI79" s="55">
        <v>0</v>
      </c>
      <c r="DJ79" s="55">
        <v>0</v>
      </c>
      <c r="DK79" s="55">
        <v>0</v>
      </c>
      <c r="DL79" s="49">
        <v>0</v>
      </c>
      <c r="DM79" s="53"/>
      <c r="DN79" s="53"/>
      <c r="DO79" s="52"/>
      <c r="DP79" s="52"/>
      <c r="DQ79" s="52"/>
      <c r="DR79" s="53"/>
      <c r="DS79" s="53"/>
      <c r="DT79" s="53"/>
      <c r="DU79" s="53"/>
      <c r="DV79" s="53"/>
      <c r="DW79" s="53"/>
      <c r="DX79" s="49">
        <v>0</v>
      </c>
      <c r="DY79" s="49">
        <v>0</v>
      </c>
      <c r="DZ79" s="49">
        <v>0</v>
      </c>
      <c r="EA79" s="52">
        <v>0</v>
      </c>
      <c r="EB79" s="50">
        <f t="shared" si="31"/>
        <v>0</v>
      </c>
      <c r="EC79" s="50">
        <f t="shared" si="69"/>
        <v>0</v>
      </c>
      <c r="ED79" s="50">
        <f t="shared" si="45"/>
        <v>0</v>
      </c>
    </row>
    <row r="80" spans="2:134" s="24" customFormat="1" ht="18.75" customHeight="1">
      <c r="B80" s="60">
        <v>72</v>
      </c>
      <c r="C80" s="58" t="s">
        <v>115</v>
      </c>
      <c r="D80" s="49">
        <v>2876.1372</v>
      </c>
      <c r="E80" s="49"/>
      <c r="F80" s="50">
        <f t="shared" si="55"/>
        <v>21365</v>
      </c>
      <c r="G80" s="50">
        <f t="shared" si="55"/>
        <v>1691.4587466666667</v>
      </c>
      <c r="H80" s="50">
        <f t="shared" si="56"/>
        <v>1440.9869999999999</v>
      </c>
      <c r="I80" s="50">
        <f t="shared" si="57"/>
        <v>85.19196834328547</v>
      </c>
      <c r="J80" s="50">
        <f t="shared" si="44"/>
        <v>-21365</v>
      </c>
      <c r="K80" s="50">
        <f t="shared" si="29"/>
        <v>-1440.9869999999999</v>
      </c>
      <c r="L80" s="55"/>
      <c r="M80" s="55"/>
      <c r="N80" s="50">
        <f t="shared" si="46"/>
        <v>8083.2</v>
      </c>
      <c r="O80" s="50">
        <f t="shared" si="47"/>
        <v>584.64208</v>
      </c>
      <c r="P80" s="50">
        <f t="shared" si="48"/>
        <v>334.187</v>
      </c>
      <c r="Q80" s="50">
        <f t="shared" si="49"/>
        <v>57.1609556397309</v>
      </c>
      <c r="R80" s="52">
        <f t="shared" si="50"/>
        <v>2960</v>
      </c>
      <c r="S80" s="50">
        <f t="shared" si="51"/>
        <v>313.464</v>
      </c>
      <c r="T80" s="50">
        <f t="shared" si="58"/>
        <v>314.528</v>
      </c>
      <c r="U80" s="50">
        <f t="shared" si="59"/>
        <v>100.33943291733661</v>
      </c>
      <c r="V80" s="49">
        <v>10</v>
      </c>
      <c r="W80" s="49">
        <v>1.059</v>
      </c>
      <c r="X80" s="49">
        <v>4.728</v>
      </c>
      <c r="Y80" s="50">
        <f t="shared" si="60"/>
        <v>446.45892351274784</v>
      </c>
      <c r="Z80" s="49">
        <v>4050</v>
      </c>
      <c r="AA80" s="49">
        <v>229.635</v>
      </c>
      <c r="AB80" s="49">
        <v>15.059</v>
      </c>
      <c r="AC80" s="49">
        <f t="shared" si="61"/>
        <v>6.5577982450410435</v>
      </c>
      <c r="AD80" s="49">
        <v>2950</v>
      </c>
      <c r="AE80" s="49">
        <v>312.405</v>
      </c>
      <c r="AF80" s="49">
        <v>309.8</v>
      </c>
      <c r="AG80" s="49">
        <f t="shared" si="62"/>
        <v>99.16614650853862</v>
      </c>
      <c r="AH80" s="49">
        <v>140</v>
      </c>
      <c r="AI80" s="49">
        <v>2.562</v>
      </c>
      <c r="AJ80" s="49">
        <v>0</v>
      </c>
      <c r="AK80" s="49">
        <f t="shared" si="63"/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53">
        <v>0</v>
      </c>
      <c r="AT80" s="53">
        <v>0</v>
      </c>
      <c r="AU80" s="53">
        <v>0</v>
      </c>
      <c r="AV80" s="49">
        <v>13281.8</v>
      </c>
      <c r="AW80" s="53">
        <v>1106.8166666666666</v>
      </c>
      <c r="AX80" s="49">
        <v>1106.8</v>
      </c>
      <c r="AY80" s="52">
        <v>13281.8</v>
      </c>
      <c r="AZ80" s="53">
        <f t="shared" si="64"/>
        <v>1106.8166666666666</v>
      </c>
      <c r="BA80" s="52"/>
      <c r="BB80" s="49">
        <v>0</v>
      </c>
      <c r="BC80" s="53">
        <v>0</v>
      </c>
      <c r="BD80" s="53"/>
      <c r="BE80" s="53"/>
      <c r="BF80" s="53"/>
      <c r="BG80" s="53"/>
      <c r="BH80" s="52"/>
      <c r="BI80" s="51"/>
      <c r="BJ80" s="51"/>
      <c r="BK80" s="55"/>
      <c r="BL80" s="55"/>
      <c r="BM80" s="55"/>
      <c r="BN80" s="50">
        <f t="shared" si="65"/>
        <v>75</v>
      </c>
      <c r="BO80" s="50">
        <f t="shared" si="66"/>
        <v>3.0225</v>
      </c>
      <c r="BP80" s="50">
        <f t="shared" si="67"/>
        <v>0</v>
      </c>
      <c r="BQ80" s="50">
        <f t="shared" si="68"/>
        <v>0</v>
      </c>
      <c r="BR80" s="49">
        <v>75</v>
      </c>
      <c r="BS80" s="49">
        <v>3.0225</v>
      </c>
      <c r="BT80" s="49">
        <v>0</v>
      </c>
      <c r="BU80" s="49">
        <v>0</v>
      </c>
      <c r="BV80" s="49">
        <v>0</v>
      </c>
      <c r="BW80" s="49">
        <v>0</v>
      </c>
      <c r="BX80" s="49">
        <v>0</v>
      </c>
      <c r="BY80" s="49">
        <v>0</v>
      </c>
      <c r="BZ80" s="49">
        <v>0</v>
      </c>
      <c r="CA80" s="49">
        <v>0</v>
      </c>
      <c r="CB80" s="49">
        <v>0</v>
      </c>
      <c r="CC80" s="49">
        <v>0</v>
      </c>
      <c r="CD80" s="49">
        <v>0</v>
      </c>
      <c r="CE80" s="49">
        <v>0</v>
      </c>
      <c r="CF80" s="49">
        <v>0</v>
      </c>
      <c r="CG80" s="49">
        <v>0</v>
      </c>
      <c r="CH80" s="49">
        <v>0</v>
      </c>
      <c r="CI80" s="49">
        <v>0</v>
      </c>
      <c r="CJ80" s="49">
        <v>0</v>
      </c>
      <c r="CK80" s="49">
        <v>0</v>
      </c>
      <c r="CL80" s="49">
        <v>0</v>
      </c>
      <c r="CM80" s="49">
        <v>858.2</v>
      </c>
      <c r="CN80" s="49">
        <v>35.958580000000005</v>
      </c>
      <c r="CO80" s="49">
        <v>4.6</v>
      </c>
      <c r="CP80" s="49">
        <v>858.2</v>
      </c>
      <c r="CQ80" s="49">
        <v>35.958580000000005</v>
      </c>
      <c r="CR80" s="49">
        <v>4.6</v>
      </c>
      <c r="CS80" s="49">
        <v>0</v>
      </c>
      <c r="CT80" s="49">
        <v>0</v>
      </c>
      <c r="CU80" s="49">
        <v>0</v>
      </c>
      <c r="CV80" s="49">
        <v>0</v>
      </c>
      <c r="CW80" s="49">
        <v>0</v>
      </c>
      <c r="CX80" s="49">
        <v>0</v>
      </c>
      <c r="CY80" s="49">
        <v>0</v>
      </c>
      <c r="CZ80" s="49">
        <v>0</v>
      </c>
      <c r="DA80" s="49">
        <v>0</v>
      </c>
      <c r="DB80" s="49">
        <v>0</v>
      </c>
      <c r="DC80" s="49">
        <v>0</v>
      </c>
      <c r="DD80" s="49">
        <v>0</v>
      </c>
      <c r="DE80" s="49">
        <v>0</v>
      </c>
      <c r="DF80" s="50">
        <f t="shared" si="52"/>
        <v>21365</v>
      </c>
      <c r="DG80" s="50">
        <f t="shared" si="53"/>
        <v>1691.4587466666667</v>
      </c>
      <c r="DH80" s="50">
        <f t="shared" si="54"/>
        <v>1440.9869999999999</v>
      </c>
      <c r="DI80" s="55">
        <v>0</v>
      </c>
      <c r="DJ80" s="55">
        <v>0</v>
      </c>
      <c r="DK80" s="55">
        <v>0</v>
      </c>
      <c r="DL80" s="49">
        <v>0</v>
      </c>
      <c r="DM80" s="53"/>
      <c r="DN80" s="53"/>
      <c r="DO80" s="52"/>
      <c r="DP80" s="52"/>
      <c r="DQ80" s="52"/>
      <c r="DR80" s="53"/>
      <c r="DS80" s="53"/>
      <c r="DT80" s="53"/>
      <c r="DU80" s="53"/>
      <c r="DV80" s="53"/>
      <c r="DW80" s="53"/>
      <c r="DX80" s="49">
        <v>0</v>
      </c>
      <c r="DY80" s="49">
        <v>0</v>
      </c>
      <c r="DZ80" s="49">
        <v>0</v>
      </c>
      <c r="EA80" s="52">
        <v>0</v>
      </c>
      <c r="EB80" s="50">
        <f t="shared" si="31"/>
        <v>0</v>
      </c>
      <c r="EC80" s="50">
        <f t="shared" si="69"/>
        <v>0</v>
      </c>
      <c r="ED80" s="50">
        <f t="shared" si="45"/>
        <v>0</v>
      </c>
    </row>
    <row r="81" spans="2:134" s="24" customFormat="1" ht="18.75" customHeight="1">
      <c r="B81" s="60">
        <v>73</v>
      </c>
      <c r="C81" s="58" t="s">
        <v>116</v>
      </c>
      <c r="D81" s="49">
        <v>22978.3271</v>
      </c>
      <c r="E81" s="49"/>
      <c r="F81" s="50">
        <f t="shared" si="55"/>
        <v>121013.4</v>
      </c>
      <c r="G81" s="50">
        <f t="shared" si="55"/>
        <v>9308.281033333333</v>
      </c>
      <c r="H81" s="50">
        <f t="shared" si="56"/>
        <v>13374.545199999999</v>
      </c>
      <c r="I81" s="50">
        <f t="shared" si="57"/>
        <v>143.6843725721775</v>
      </c>
      <c r="J81" s="50">
        <f t="shared" si="44"/>
        <v>-121013.4</v>
      </c>
      <c r="K81" s="50">
        <f t="shared" si="29"/>
        <v>-13374.545199999999</v>
      </c>
      <c r="L81" s="55"/>
      <c r="M81" s="55"/>
      <c r="N81" s="50">
        <f t="shared" si="46"/>
        <v>55175</v>
      </c>
      <c r="O81" s="50">
        <f t="shared" si="47"/>
        <v>3821.7477</v>
      </c>
      <c r="P81" s="50">
        <f t="shared" si="48"/>
        <v>7888.0452000000005</v>
      </c>
      <c r="Q81" s="50">
        <f t="shared" si="49"/>
        <v>206.39889964478817</v>
      </c>
      <c r="R81" s="52">
        <f t="shared" si="50"/>
        <v>19807</v>
      </c>
      <c r="S81" s="50">
        <f t="shared" si="51"/>
        <v>2097.5613</v>
      </c>
      <c r="T81" s="50">
        <f t="shared" si="58"/>
        <v>6084.474</v>
      </c>
      <c r="U81" s="50">
        <f t="shared" si="59"/>
        <v>290.0737156048789</v>
      </c>
      <c r="V81" s="49">
        <v>3540</v>
      </c>
      <c r="W81" s="49">
        <v>374.88599999999997</v>
      </c>
      <c r="X81" s="49">
        <v>2184.474</v>
      </c>
      <c r="Y81" s="50">
        <f t="shared" si="60"/>
        <v>582.7035418767307</v>
      </c>
      <c r="Z81" s="49">
        <v>18300</v>
      </c>
      <c r="AA81" s="49">
        <v>1037.61</v>
      </c>
      <c r="AB81" s="49">
        <v>1064.2612</v>
      </c>
      <c r="AC81" s="49">
        <f t="shared" si="61"/>
        <v>102.5685180366419</v>
      </c>
      <c r="AD81" s="49">
        <v>16267</v>
      </c>
      <c r="AE81" s="49">
        <v>1722.6752999999999</v>
      </c>
      <c r="AF81" s="49">
        <v>3900</v>
      </c>
      <c r="AG81" s="49">
        <f t="shared" si="62"/>
        <v>226.39205426582714</v>
      </c>
      <c r="AH81" s="49">
        <v>1032</v>
      </c>
      <c r="AI81" s="49">
        <v>18.8856</v>
      </c>
      <c r="AJ81" s="49">
        <v>212</v>
      </c>
      <c r="AK81" s="49">
        <f t="shared" si="63"/>
        <v>1122.548396662007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53">
        <v>0</v>
      </c>
      <c r="AT81" s="53">
        <v>0</v>
      </c>
      <c r="AU81" s="53">
        <v>0</v>
      </c>
      <c r="AV81" s="49">
        <v>65838.4</v>
      </c>
      <c r="AW81" s="53">
        <v>5486.533333333333</v>
      </c>
      <c r="AX81" s="49">
        <v>5486.5</v>
      </c>
      <c r="AY81" s="52">
        <v>65838.4</v>
      </c>
      <c r="AZ81" s="53">
        <f t="shared" si="64"/>
        <v>5486.533333333333</v>
      </c>
      <c r="BA81" s="52"/>
      <c r="BB81" s="49">
        <v>0</v>
      </c>
      <c r="BC81" s="53">
        <v>0</v>
      </c>
      <c r="BD81" s="53"/>
      <c r="BE81" s="53"/>
      <c r="BF81" s="53"/>
      <c r="BG81" s="53"/>
      <c r="BH81" s="52"/>
      <c r="BI81" s="51"/>
      <c r="BJ81" s="51"/>
      <c r="BK81" s="55"/>
      <c r="BL81" s="55"/>
      <c r="BM81" s="55"/>
      <c r="BN81" s="50">
        <f t="shared" si="65"/>
        <v>2636</v>
      </c>
      <c r="BO81" s="50">
        <f t="shared" si="66"/>
        <v>106.2308</v>
      </c>
      <c r="BP81" s="50">
        <f t="shared" si="67"/>
        <v>54</v>
      </c>
      <c r="BQ81" s="50">
        <f t="shared" si="68"/>
        <v>50.832715182414134</v>
      </c>
      <c r="BR81" s="49">
        <v>2636</v>
      </c>
      <c r="BS81" s="49">
        <v>106.2308</v>
      </c>
      <c r="BT81" s="49">
        <v>54</v>
      </c>
      <c r="BU81" s="49">
        <v>0</v>
      </c>
      <c r="BV81" s="49">
        <v>0</v>
      </c>
      <c r="BW81" s="49">
        <v>0</v>
      </c>
      <c r="BX81" s="49">
        <v>0</v>
      </c>
      <c r="BY81" s="49">
        <v>0</v>
      </c>
      <c r="BZ81" s="49">
        <v>0</v>
      </c>
      <c r="CA81" s="49">
        <v>0</v>
      </c>
      <c r="CB81" s="49">
        <v>0</v>
      </c>
      <c r="CC81" s="49">
        <v>0</v>
      </c>
      <c r="CD81" s="49">
        <v>0</v>
      </c>
      <c r="CE81" s="49">
        <v>0</v>
      </c>
      <c r="CF81" s="49">
        <v>0</v>
      </c>
      <c r="CG81" s="49">
        <v>0</v>
      </c>
      <c r="CH81" s="49">
        <v>0</v>
      </c>
      <c r="CI81" s="49">
        <v>0</v>
      </c>
      <c r="CJ81" s="49">
        <v>8000</v>
      </c>
      <c r="CK81" s="49">
        <v>335.2</v>
      </c>
      <c r="CL81" s="49">
        <v>363.3</v>
      </c>
      <c r="CM81" s="49">
        <v>5400</v>
      </c>
      <c r="CN81" s="49">
        <v>226.26</v>
      </c>
      <c r="CO81" s="49">
        <v>110.01</v>
      </c>
      <c r="CP81" s="49">
        <v>5400</v>
      </c>
      <c r="CQ81" s="49">
        <v>226.26</v>
      </c>
      <c r="CR81" s="49">
        <v>110.01</v>
      </c>
      <c r="CS81" s="49">
        <v>0</v>
      </c>
      <c r="CT81" s="49">
        <v>0</v>
      </c>
      <c r="CU81" s="49">
        <v>0</v>
      </c>
      <c r="CV81" s="49">
        <v>0</v>
      </c>
      <c r="CW81" s="49">
        <v>0</v>
      </c>
      <c r="CX81" s="49">
        <v>0</v>
      </c>
      <c r="CY81" s="49">
        <v>0</v>
      </c>
      <c r="CZ81" s="49">
        <v>0</v>
      </c>
      <c r="DA81" s="49">
        <v>0</v>
      </c>
      <c r="DB81" s="49">
        <v>0</v>
      </c>
      <c r="DC81" s="49">
        <v>0</v>
      </c>
      <c r="DD81" s="49">
        <v>0</v>
      </c>
      <c r="DE81" s="49">
        <v>0</v>
      </c>
      <c r="DF81" s="50">
        <f t="shared" si="52"/>
        <v>121013.4</v>
      </c>
      <c r="DG81" s="50">
        <f t="shared" si="53"/>
        <v>9308.281033333333</v>
      </c>
      <c r="DH81" s="50">
        <f t="shared" si="54"/>
        <v>13374.545199999999</v>
      </c>
      <c r="DI81" s="55">
        <v>0</v>
      </c>
      <c r="DJ81" s="55">
        <v>0</v>
      </c>
      <c r="DK81" s="55">
        <v>0</v>
      </c>
      <c r="DL81" s="49">
        <v>0</v>
      </c>
      <c r="DM81" s="53"/>
      <c r="DN81" s="53"/>
      <c r="DO81" s="52"/>
      <c r="DP81" s="52"/>
      <c r="DQ81" s="52"/>
      <c r="DR81" s="53"/>
      <c r="DS81" s="53"/>
      <c r="DT81" s="53"/>
      <c r="DU81" s="53"/>
      <c r="DV81" s="53"/>
      <c r="DW81" s="53"/>
      <c r="DX81" s="49">
        <v>0</v>
      </c>
      <c r="DY81" s="49">
        <v>0</v>
      </c>
      <c r="DZ81" s="49">
        <v>0</v>
      </c>
      <c r="EA81" s="52">
        <v>0</v>
      </c>
      <c r="EB81" s="50">
        <f t="shared" si="31"/>
        <v>0</v>
      </c>
      <c r="EC81" s="50">
        <f t="shared" si="69"/>
        <v>0</v>
      </c>
      <c r="ED81" s="50">
        <f t="shared" si="45"/>
        <v>0</v>
      </c>
    </row>
    <row r="82" spans="2:134" s="24" customFormat="1" ht="18.75" customHeight="1">
      <c r="B82" s="60">
        <v>74</v>
      </c>
      <c r="C82" s="58" t="s">
        <v>117</v>
      </c>
      <c r="D82" s="49">
        <v>27935.2005</v>
      </c>
      <c r="E82" s="49"/>
      <c r="F82" s="50">
        <f t="shared" si="55"/>
        <v>131499.4</v>
      </c>
      <c r="G82" s="50">
        <f t="shared" si="55"/>
        <v>10064.27795</v>
      </c>
      <c r="H82" s="50">
        <f t="shared" si="56"/>
        <v>8146.287</v>
      </c>
      <c r="I82" s="50">
        <f t="shared" si="57"/>
        <v>80.94258763988131</v>
      </c>
      <c r="J82" s="50">
        <f t="shared" si="44"/>
        <v>-131499.4</v>
      </c>
      <c r="K82" s="50">
        <f t="shared" si="29"/>
        <v>-8146.287</v>
      </c>
      <c r="L82" s="55"/>
      <c r="M82" s="55"/>
      <c r="N82" s="50">
        <f t="shared" si="46"/>
        <v>47306.5</v>
      </c>
      <c r="O82" s="50">
        <f t="shared" si="47"/>
        <v>3048.2029500000003</v>
      </c>
      <c r="P82" s="50">
        <f t="shared" si="48"/>
        <v>1130.1870000000001</v>
      </c>
      <c r="Q82" s="50">
        <f t="shared" si="49"/>
        <v>37.077157214876394</v>
      </c>
      <c r="R82" s="52">
        <f t="shared" si="50"/>
        <v>12655</v>
      </c>
      <c r="S82" s="50">
        <f t="shared" si="51"/>
        <v>1340.1645</v>
      </c>
      <c r="T82" s="50">
        <f t="shared" si="58"/>
        <v>582.32</v>
      </c>
      <c r="U82" s="50">
        <f t="shared" si="59"/>
        <v>43.451382274340205</v>
      </c>
      <c r="V82" s="49">
        <v>1055</v>
      </c>
      <c r="W82" s="49">
        <v>111.7245</v>
      </c>
      <c r="X82" s="49">
        <v>7.72</v>
      </c>
      <c r="Y82" s="50">
        <f t="shared" si="60"/>
        <v>6.909854150164019</v>
      </c>
      <c r="Z82" s="49">
        <v>19500</v>
      </c>
      <c r="AA82" s="49">
        <v>1105.65</v>
      </c>
      <c r="AB82" s="49">
        <v>126.167</v>
      </c>
      <c r="AC82" s="49">
        <f t="shared" si="61"/>
        <v>11.411115633337856</v>
      </c>
      <c r="AD82" s="49">
        <v>11600</v>
      </c>
      <c r="AE82" s="49">
        <v>1228.44</v>
      </c>
      <c r="AF82" s="49">
        <v>574.6</v>
      </c>
      <c r="AG82" s="49">
        <f t="shared" si="62"/>
        <v>46.77477125459933</v>
      </c>
      <c r="AH82" s="49">
        <v>1141.5</v>
      </c>
      <c r="AI82" s="49">
        <v>20.88945</v>
      </c>
      <c r="AJ82" s="49">
        <v>359.8</v>
      </c>
      <c r="AK82" s="49">
        <f t="shared" si="63"/>
        <v>1722.4005419003372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53">
        <v>0</v>
      </c>
      <c r="AT82" s="53">
        <v>0</v>
      </c>
      <c r="AU82" s="53">
        <v>0</v>
      </c>
      <c r="AV82" s="49">
        <v>84192.9</v>
      </c>
      <c r="AW82" s="53">
        <v>7016.075</v>
      </c>
      <c r="AX82" s="49">
        <v>7016.1</v>
      </c>
      <c r="AY82" s="52">
        <v>84192.9</v>
      </c>
      <c r="AZ82" s="53">
        <f t="shared" si="64"/>
        <v>7016.075</v>
      </c>
      <c r="BA82" s="52"/>
      <c r="BB82" s="49">
        <v>0</v>
      </c>
      <c r="BC82" s="53">
        <v>0</v>
      </c>
      <c r="BD82" s="53"/>
      <c r="BE82" s="53"/>
      <c r="BF82" s="53"/>
      <c r="BG82" s="53"/>
      <c r="BH82" s="52"/>
      <c r="BI82" s="51"/>
      <c r="BJ82" s="51"/>
      <c r="BK82" s="55"/>
      <c r="BL82" s="55"/>
      <c r="BM82" s="55"/>
      <c r="BN82" s="50">
        <f t="shared" si="65"/>
        <v>3450</v>
      </c>
      <c r="BO82" s="50">
        <f t="shared" si="66"/>
        <v>139.035</v>
      </c>
      <c r="BP82" s="50">
        <f t="shared" si="67"/>
        <v>19.9</v>
      </c>
      <c r="BQ82" s="50">
        <f t="shared" si="68"/>
        <v>14.31294278419103</v>
      </c>
      <c r="BR82" s="49">
        <v>3450</v>
      </c>
      <c r="BS82" s="49">
        <v>139.035</v>
      </c>
      <c r="BT82" s="49">
        <v>19.9</v>
      </c>
      <c r="BU82" s="49">
        <v>0</v>
      </c>
      <c r="BV82" s="49">
        <v>0</v>
      </c>
      <c r="BW82" s="49">
        <v>0</v>
      </c>
      <c r="BX82" s="49">
        <v>0</v>
      </c>
      <c r="BY82" s="49">
        <v>0</v>
      </c>
      <c r="BZ82" s="49">
        <v>0</v>
      </c>
      <c r="CA82" s="49">
        <v>0</v>
      </c>
      <c r="CB82" s="49">
        <v>0</v>
      </c>
      <c r="CC82" s="49">
        <v>0</v>
      </c>
      <c r="CD82" s="49">
        <v>0</v>
      </c>
      <c r="CE82" s="49">
        <v>0</v>
      </c>
      <c r="CF82" s="49">
        <v>0</v>
      </c>
      <c r="CG82" s="49">
        <v>0</v>
      </c>
      <c r="CH82" s="49">
        <v>0</v>
      </c>
      <c r="CI82" s="49">
        <v>0</v>
      </c>
      <c r="CJ82" s="49">
        <v>0</v>
      </c>
      <c r="CK82" s="49">
        <v>0</v>
      </c>
      <c r="CL82" s="49">
        <v>0</v>
      </c>
      <c r="CM82" s="49">
        <v>10560</v>
      </c>
      <c r="CN82" s="49">
        <v>442.464</v>
      </c>
      <c r="CO82" s="49">
        <v>42</v>
      </c>
      <c r="CP82" s="49">
        <v>6400</v>
      </c>
      <c r="CQ82" s="49">
        <v>268.16</v>
      </c>
      <c r="CR82" s="49">
        <v>42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0</v>
      </c>
      <c r="DA82" s="49">
        <v>0</v>
      </c>
      <c r="DB82" s="49">
        <v>0</v>
      </c>
      <c r="DC82" s="49">
        <v>0</v>
      </c>
      <c r="DD82" s="49">
        <v>0</v>
      </c>
      <c r="DE82" s="49">
        <v>0</v>
      </c>
      <c r="DF82" s="50">
        <f t="shared" si="52"/>
        <v>131499.4</v>
      </c>
      <c r="DG82" s="50">
        <f t="shared" si="53"/>
        <v>10064.27795</v>
      </c>
      <c r="DH82" s="50">
        <f t="shared" si="54"/>
        <v>8146.287</v>
      </c>
      <c r="DI82" s="55">
        <v>0</v>
      </c>
      <c r="DJ82" s="55">
        <v>0</v>
      </c>
      <c r="DK82" s="55">
        <v>0</v>
      </c>
      <c r="DL82" s="49">
        <v>0</v>
      </c>
      <c r="DM82" s="53"/>
      <c r="DN82" s="53"/>
      <c r="DO82" s="52"/>
      <c r="DP82" s="52"/>
      <c r="DQ82" s="52"/>
      <c r="DR82" s="53"/>
      <c r="DS82" s="53"/>
      <c r="DT82" s="53"/>
      <c r="DU82" s="53"/>
      <c r="DV82" s="53"/>
      <c r="DW82" s="53"/>
      <c r="DX82" s="49">
        <v>16000</v>
      </c>
      <c r="DY82" s="49">
        <v>1333.3333333333333</v>
      </c>
      <c r="DZ82" s="49">
        <v>0</v>
      </c>
      <c r="EA82" s="52">
        <v>0</v>
      </c>
      <c r="EB82" s="50">
        <f t="shared" si="31"/>
        <v>16000</v>
      </c>
      <c r="EC82" s="50">
        <f t="shared" si="69"/>
        <v>1333.3333333333333</v>
      </c>
      <c r="ED82" s="50">
        <f t="shared" si="45"/>
        <v>0</v>
      </c>
    </row>
    <row r="83" spans="2:134" s="24" customFormat="1" ht="18.75" customHeight="1">
      <c r="B83" s="60">
        <v>75</v>
      </c>
      <c r="C83" s="58" t="s">
        <v>118</v>
      </c>
      <c r="D83" s="49">
        <v>9639.7829</v>
      </c>
      <c r="E83" s="49"/>
      <c r="F83" s="50">
        <f t="shared" si="55"/>
        <v>72715</v>
      </c>
      <c r="G83" s="50">
        <f t="shared" si="55"/>
        <v>5824.619633333333</v>
      </c>
      <c r="H83" s="50">
        <f t="shared" si="56"/>
        <v>6513.9413</v>
      </c>
      <c r="I83" s="50">
        <f t="shared" si="57"/>
        <v>111.83462114370171</v>
      </c>
      <c r="J83" s="50">
        <f t="shared" si="44"/>
        <v>-72715</v>
      </c>
      <c r="K83" s="50">
        <f aca="true" t="shared" si="70" ref="K83:K103">M83-H83</f>
        <v>-6513.9413</v>
      </c>
      <c r="L83" s="55"/>
      <c r="M83" s="55"/>
      <c r="N83" s="50">
        <f t="shared" si="46"/>
        <v>26627.4</v>
      </c>
      <c r="O83" s="50">
        <f t="shared" si="47"/>
        <v>1983.9863</v>
      </c>
      <c r="P83" s="50">
        <f t="shared" si="48"/>
        <v>2672.5413000000003</v>
      </c>
      <c r="Q83" s="50">
        <f t="shared" si="49"/>
        <v>134.70563279595228</v>
      </c>
      <c r="R83" s="52">
        <f t="shared" si="50"/>
        <v>11900</v>
      </c>
      <c r="S83" s="50">
        <f t="shared" si="51"/>
        <v>1260.21</v>
      </c>
      <c r="T83" s="50">
        <f t="shared" si="58"/>
        <v>2115.545</v>
      </c>
      <c r="U83" s="50">
        <f t="shared" si="59"/>
        <v>167.87241808904864</v>
      </c>
      <c r="V83" s="49">
        <v>2400</v>
      </c>
      <c r="W83" s="49">
        <v>254.16</v>
      </c>
      <c r="X83" s="49">
        <v>1335.545</v>
      </c>
      <c r="Y83" s="50">
        <f t="shared" si="60"/>
        <v>525.4741107963488</v>
      </c>
      <c r="Z83" s="49">
        <v>7605</v>
      </c>
      <c r="AA83" s="49">
        <v>431.20349999999996</v>
      </c>
      <c r="AB83" s="49">
        <v>367.0963</v>
      </c>
      <c r="AC83" s="49">
        <f t="shared" si="61"/>
        <v>85.1329592640134</v>
      </c>
      <c r="AD83" s="49">
        <v>9500</v>
      </c>
      <c r="AE83" s="49">
        <v>1006.05</v>
      </c>
      <c r="AF83" s="49">
        <v>780</v>
      </c>
      <c r="AG83" s="49">
        <f t="shared" si="62"/>
        <v>77.53093782615178</v>
      </c>
      <c r="AH83" s="49">
        <v>226.2</v>
      </c>
      <c r="AI83" s="49">
        <v>4.139460000000001</v>
      </c>
      <c r="AJ83" s="49">
        <v>101.6</v>
      </c>
      <c r="AK83" s="49">
        <f t="shared" si="63"/>
        <v>2454.426422770119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53">
        <v>0</v>
      </c>
      <c r="AT83" s="53">
        <v>0</v>
      </c>
      <c r="AU83" s="53">
        <v>0</v>
      </c>
      <c r="AV83" s="49">
        <v>46087.6</v>
      </c>
      <c r="AW83" s="53">
        <v>3840.633333333333</v>
      </c>
      <c r="AX83" s="49">
        <v>3841.4</v>
      </c>
      <c r="AY83" s="52">
        <v>46096.9</v>
      </c>
      <c r="AZ83" s="53">
        <f t="shared" si="64"/>
        <v>3841.4083333333333</v>
      </c>
      <c r="BA83" s="52"/>
      <c r="BB83" s="49">
        <v>0</v>
      </c>
      <c r="BC83" s="53">
        <v>0</v>
      </c>
      <c r="BD83" s="53"/>
      <c r="BE83" s="53"/>
      <c r="BF83" s="53"/>
      <c r="BG83" s="53"/>
      <c r="BH83" s="52"/>
      <c r="BI83" s="51"/>
      <c r="BJ83" s="51"/>
      <c r="BK83" s="55"/>
      <c r="BL83" s="55"/>
      <c r="BM83" s="55"/>
      <c r="BN83" s="50">
        <f t="shared" si="65"/>
        <v>323.4</v>
      </c>
      <c r="BO83" s="50">
        <f t="shared" si="66"/>
        <v>13.03302</v>
      </c>
      <c r="BP83" s="50">
        <f t="shared" si="67"/>
        <v>0</v>
      </c>
      <c r="BQ83" s="50">
        <f t="shared" si="68"/>
        <v>0</v>
      </c>
      <c r="BR83" s="49">
        <v>323.4</v>
      </c>
      <c r="BS83" s="49">
        <v>13.03302</v>
      </c>
      <c r="BT83" s="49">
        <v>0</v>
      </c>
      <c r="BU83" s="49">
        <v>0</v>
      </c>
      <c r="BV83" s="49">
        <v>0</v>
      </c>
      <c r="BW83" s="49">
        <v>0</v>
      </c>
      <c r="BX83" s="49">
        <v>0</v>
      </c>
      <c r="BY83" s="49">
        <v>0</v>
      </c>
      <c r="BZ83" s="49">
        <v>0</v>
      </c>
      <c r="CA83" s="49">
        <v>0</v>
      </c>
      <c r="CB83" s="49">
        <v>0</v>
      </c>
      <c r="CC83" s="49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0</v>
      </c>
      <c r="CL83" s="49">
        <v>0</v>
      </c>
      <c r="CM83" s="49">
        <v>6572.8</v>
      </c>
      <c r="CN83" s="49">
        <v>275.4003200000001</v>
      </c>
      <c r="CO83" s="49">
        <v>88.3</v>
      </c>
      <c r="CP83" s="49">
        <v>3872.8</v>
      </c>
      <c r="CQ83" s="49">
        <v>162.27032000000003</v>
      </c>
      <c r="CR83" s="49">
        <v>88.3</v>
      </c>
      <c r="CS83" s="49">
        <v>0</v>
      </c>
      <c r="CT83" s="49">
        <v>0</v>
      </c>
      <c r="CU83" s="49">
        <v>0</v>
      </c>
      <c r="CV83" s="49">
        <v>0</v>
      </c>
      <c r="CW83" s="49">
        <v>0</v>
      </c>
      <c r="CX83" s="49">
        <v>0</v>
      </c>
      <c r="CY83" s="49">
        <v>0</v>
      </c>
      <c r="CZ83" s="49">
        <v>0</v>
      </c>
      <c r="DA83" s="49">
        <v>0</v>
      </c>
      <c r="DB83" s="49">
        <v>0</v>
      </c>
      <c r="DC83" s="49">
        <v>0</v>
      </c>
      <c r="DD83" s="49">
        <v>0</v>
      </c>
      <c r="DE83" s="49">
        <v>0</v>
      </c>
      <c r="DF83" s="50">
        <f t="shared" si="52"/>
        <v>72715</v>
      </c>
      <c r="DG83" s="50">
        <f t="shared" si="53"/>
        <v>5824.619633333333</v>
      </c>
      <c r="DH83" s="50">
        <f t="shared" si="54"/>
        <v>6513.9413</v>
      </c>
      <c r="DI83" s="55">
        <v>0</v>
      </c>
      <c r="DJ83" s="55">
        <v>0</v>
      </c>
      <c r="DK83" s="55">
        <v>0</v>
      </c>
      <c r="DL83" s="49">
        <v>0</v>
      </c>
      <c r="DM83" s="53"/>
      <c r="DN83" s="53"/>
      <c r="DO83" s="52"/>
      <c r="DP83" s="52"/>
      <c r="DQ83" s="52"/>
      <c r="DR83" s="53"/>
      <c r="DS83" s="53"/>
      <c r="DT83" s="53"/>
      <c r="DU83" s="53"/>
      <c r="DV83" s="53"/>
      <c r="DW83" s="53"/>
      <c r="DX83" s="49">
        <v>0</v>
      </c>
      <c r="DY83" s="49">
        <v>0</v>
      </c>
      <c r="DZ83" s="49">
        <v>0</v>
      </c>
      <c r="EA83" s="52">
        <v>0</v>
      </c>
      <c r="EB83" s="50">
        <f t="shared" si="31"/>
        <v>0</v>
      </c>
      <c r="EC83" s="50">
        <f t="shared" si="69"/>
        <v>0</v>
      </c>
      <c r="ED83" s="50">
        <f t="shared" si="45"/>
        <v>0</v>
      </c>
    </row>
    <row r="84" spans="2:134" s="24" customFormat="1" ht="18.75" customHeight="1">
      <c r="B84" s="60">
        <v>76</v>
      </c>
      <c r="C84" s="58" t="s">
        <v>119</v>
      </c>
      <c r="D84" s="49">
        <v>6000.6646</v>
      </c>
      <c r="E84" s="49"/>
      <c r="F84" s="50">
        <f t="shared" si="55"/>
        <v>25858.939000000002</v>
      </c>
      <c r="G84" s="50">
        <f t="shared" si="55"/>
        <v>1886.219746766667</v>
      </c>
      <c r="H84" s="50">
        <f t="shared" si="56"/>
        <v>1791.139</v>
      </c>
      <c r="I84" s="50">
        <f t="shared" si="57"/>
        <v>94.9591903631773</v>
      </c>
      <c r="J84" s="50">
        <f t="shared" si="44"/>
        <v>-25858.939000000002</v>
      </c>
      <c r="K84" s="50">
        <f t="shared" si="70"/>
        <v>-1791.139</v>
      </c>
      <c r="L84" s="55"/>
      <c r="M84" s="55"/>
      <c r="N84" s="50">
        <f t="shared" si="46"/>
        <v>9078.539</v>
      </c>
      <c r="O84" s="50">
        <f t="shared" si="47"/>
        <v>487.85308009999994</v>
      </c>
      <c r="P84" s="50">
        <f t="shared" si="48"/>
        <v>392.73900000000003</v>
      </c>
      <c r="Q84" s="50">
        <f t="shared" si="49"/>
        <v>80.50354010668468</v>
      </c>
      <c r="R84" s="52">
        <f t="shared" si="50"/>
        <v>1635.039</v>
      </c>
      <c r="S84" s="50">
        <f t="shared" si="51"/>
        <v>173.15063009999997</v>
      </c>
      <c r="T84" s="50">
        <f t="shared" si="58"/>
        <v>150.119</v>
      </c>
      <c r="U84" s="50">
        <f t="shared" si="59"/>
        <v>86.69850055601965</v>
      </c>
      <c r="V84" s="49">
        <v>13.039</v>
      </c>
      <c r="W84" s="49">
        <v>1.3808301</v>
      </c>
      <c r="X84" s="49">
        <v>0.119</v>
      </c>
      <c r="Y84" s="50">
        <f t="shared" si="60"/>
        <v>8.618004488749193</v>
      </c>
      <c r="Z84" s="49">
        <v>587.5</v>
      </c>
      <c r="AA84" s="49">
        <v>33.31125</v>
      </c>
      <c r="AB84" s="49">
        <v>0</v>
      </c>
      <c r="AC84" s="49">
        <f t="shared" si="61"/>
        <v>0</v>
      </c>
      <c r="AD84" s="49">
        <v>1622</v>
      </c>
      <c r="AE84" s="49">
        <v>171.76979999999998</v>
      </c>
      <c r="AF84" s="49">
        <v>150</v>
      </c>
      <c r="AG84" s="49">
        <f t="shared" si="62"/>
        <v>87.32617724419545</v>
      </c>
      <c r="AH84" s="49">
        <v>32</v>
      </c>
      <c r="AI84" s="49">
        <v>0.5856</v>
      </c>
      <c r="AJ84" s="49">
        <v>0</v>
      </c>
      <c r="AK84" s="49">
        <f t="shared" si="63"/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53">
        <v>0</v>
      </c>
      <c r="AT84" s="53">
        <v>0</v>
      </c>
      <c r="AU84" s="53">
        <v>0</v>
      </c>
      <c r="AV84" s="49">
        <v>16780.4</v>
      </c>
      <c r="AW84" s="53">
        <v>1398.3666666666668</v>
      </c>
      <c r="AX84" s="49">
        <v>1398.4</v>
      </c>
      <c r="AY84" s="52">
        <v>16780.4</v>
      </c>
      <c r="AZ84" s="53">
        <f t="shared" si="64"/>
        <v>1398.3666666666668</v>
      </c>
      <c r="BA84" s="52"/>
      <c r="BB84" s="49">
        <v>0</v>
      </c>
      <c r="BC84" s="53">
        <v>0</v>
      </c>
      <c r="BD84" s="53"/>
      <c r="BE84" s="53"/>
      <c r="BF84" s="53"/>
      <c r="BG84" s="53"/>
      <c r="BH84" s="52"/>
      <c r="BI84" s="51"/>
      <c r="BJ84" s="51"/>
      <c r="BK84" s="55"/>
      <c r="BL84" s="55"/>
      <c r="BM84" s="55"/>
      <c r="BN84" s="50">
        <f t="shared" si="65"/>
        <v>3200</v>
      </c>
      <c r="BO84" s="50">
        <f t="shared" si="66"/>
        <v>128.96</v>
      </c>
      <c r="BP84" s="50">
        <f t="shared" si="67"/>
        <v>150</v>
      </c>
      <c r="BQ84" s="50">
        <f t="shared" si="68"/>
        <v>116.3151364764268</v>
      </c>
      <c r="BR84" s="49">
        <v>3200</v>
      </c>
      <c r="BS84" s="49">
        <v>128.96</v>
      </c>
      <c r="BT84" s="49">
        <v>150</v>
      </c>
      <c r="BU84" s="49">
        <v>0</v>
      </c>
      <c r="BV84" s="49">
        <v>0</v>
      </c>
      <c r="BW84" s="49">
        <v>0</v>
      </c>
      <c r="BX84" s="49">
        <v>0</v>
      </c>
      <c r="BY84" s="49">
        <v>0</v>
      </c>
      <c r="BZ84" s="49">
        <v>0</v>
      </c>
      <c r="CA84" s="49">
        <v>0</v>
      </c>
      <c r="CB84" s="49">
        <v>0</v>
      </c>
      <c r="CC84" s="49">
        <v>0</v>
      </c>
      <c r="CD84" s="49">
        <v>0</v>
      </c>
      <c r="CE84" s="49">
        <v>0</v>
      </c>
      <c r="CF84" s="49">
        <v>0</v>
      </c>
      <c r="CG84" s="49">
        <v>0</v>
      </c>
      <c r="CH84" s="49">
        <v>0</v>
      </c>
      <c r="CI84" s="49">
        <v>0</v>
      </c>
      <c r="CJ84" s="49">
        <v>3000</v>
      </c>
      <c r="CK84" s="49">
        <v>125.7</v>
      </c>
      <c r="CL84" s="49">
        <v>92</v>
      </c>
      <c r="CM84" s="49">
        <v>624</v>
      </c>
      <c r="CN84" s="49">
        <v>26.1456</v>
      </c>
      <c r="CO84" s="49">
        <v>0.62</v>
      </c>
      <c r="CP84" s="49">
        <v>624</v>
      </c>
      <c r="CQ84" s="49">
        <v>26.1456</v>
      </c>
      <c r="CR84" s="49">
        <v>0.62</v>
      </c>
      <c r="CS84" s="49">
        <v>0</v>
      </c>
      <c r="CT84" s="49">
        <v>0</v>
      </c>
      <c r="CU84" s="49">
        <v>0</v>
      </c>
      <c r="CV84" s="49">
        <v>0</v>
      </c>
      <c r="CW84" s="49">
        <v>0</v>
      </c>
      <c r="CX84" s="49">
        <v>0</v>
      </c>
      <c r="CY84" s="49">
        <v>0</v>
      </c>
      <c r="CZ84" s="49">
        <v>0</v>
      </c>
      <c r="DA84" s="49">
        <v>0</v>
      </c>
      <c r="DB84" s="49">
        <v>0</v>
      </c>
      <c r="DC84" s="49">
        <v>0</v>
      </c>
      <c r="DD84" s="49">
        <v>0</v>
      </c>
      <c r="DE84" s="49">
        <v>0</v>
      </c>
      <c r="DF84" s="50">
        <f t="shared" si="52"/>
        <v>25858.939000000002</v>
      </c>
      <c r="DG84" s="50">
        <f t="shared" si="53"/>
        <v>1886.219746766667</v>
      </c>
      <c r="DH84" s="50">
        <f t="shared" si="54"/>
        <v>1791.139</v>
      </c>
      <c r="DI84" s="55">
        <v>0</v>
      </c>
      <c r="DJ84" s="55">
        <v>0</v>
      </c>
      <c r="DK84" s="55">
        <v>0</v>
      </c>
      <c r="DL84" s="49">
        <v>0</v>
      </c>
      <c r="DM84" s="53"/>
      <c r="DN84" s="53"/>
      <c r="DO84" s="52"/>
      <c r="DP84" s="52"/>
      <c r="DQ84" s="52"/>
      <c r="DR84" s="53"/>
      <c r="DS84" s="53"/>
      <c r="DT84" s="53"/>
      <c r="DU84" s="53"/>
      <c r="DV84" s="53"/>
      <c r="DW84" s="53"/>
      <c r="DX84" s="49">
        <v>0</v>
      </c>
      <c r="DY84" s="49">
        <v>0</v>
      </c>
      <c r="DZ84" s="49">
        <v>0</v>
      </c>
      <c r="EA84" s="52">
        <v>0</v>
      </c>
      <c r="EB84" s="50">
        <f t="shared" si="31"/>
        <v>0</v>
      </c>
      <c r="EC84" s="50">
        <f t="shared" si="69"/>
        <v>0</v>
      </c>
      <c r="ED84" s="50">
        <f t="shared" si="45"/>
        <v>0</v>
      </c>
    </row>
    <row r="85" spans="2:134" s="24" customFormat="1" ht="18.75" customHeight="1">
      <c r="B85" s="60">
        <v>77</v>
      </c>
      <c r="C85" s="58" t="s">
        <v>120</v>
      </c>
      <c r="D85" s="49">
        <v>1037.2613999999999</v>
      </c>
      <c r="E85" s="49"/>
      <c r="F85" s="50">
        <f t="shared" si="55"/>
        <v>32565</v>
      </c>
      <c r="G85" s="50">
        <f t="shared" si="55"/>
        <v>2582.3672566666664</v>
      </c>
      <c r="H85" s="50">
        <f t="shared" si="56"/>
        <v>3485.793</v>
      </c>
      <c r="I85" s="50">
        <f t="shared" si="57"/>
        <v>134.98440204432737</v>
      </c>
      <c r="J85" s="50">
        <f t="shared" si="44"/>
        <v>-32565</v>
      </c>
      <c r="K85" s="50">
        <f t="shared" si="70"/>
        <v>-3485.793</v>
      </c>
      <c r="L85" s="55"/>
      <c r="M85" s="55"/>
      <c r="N85" s="50">
        <f t="shared" si="46"/>
        <v>8479.3</v>
      </c>
      <c r="O85" s="50">
        <f t="shared" si="47"/>
        <v>575.22559</v>
      </c>
      <c r="P85" s="50">
        <f t="shared" si="48"/>
        <v>1478.5929999999998</v>
      </c>
      <c r="Q85" s="50">
        <f t="shared" si="49"/>
        <v>257.0457618201582</v>
      </c>
      <c r="R85" s="52">
        <f t="shared" si="50"/>
        <v>3033</v>
      </c>
      <c r="S85" s="50">
        <f t="shared" si="51"/>
        <v>321.1947</v>
      </c>
      <c r="T85" s="50">
        <f t="shared" si="58"/>
        <v>879.5630000000001</v>
      </c>
      <c r="U85" s="50">
        <f t="shared" si="59"/>
        <v>273.841068984015</v>
      </c>
      <c r="V85" s="49">
        <v>133</v>
      </c>
      <c r="W85" s="49">
        <v>14.0847</v>
      </c>
      <c r="X85" s="49">
        <v>16.863</v>
      </c>
      <c r="Y85" s="50">
        <f t="shared" si="60"/>
        <v>119.7256597584613</v>
      </c>
      <c r="Z85" s="49">
        <v>1910.5</v>
      </c>
      <c r="AA85" s="49">
        <v>108.32535</v>
      </c>
      <c r="AB85" s="49">
        <v>321.31</v>
      </c>
      <c r="AC85" s="49">
        <f t="shared" si="61"/>
        <v>296.61570444960483</v>
      </c>
      <c r="AD85" s="49">
        <v>2900</v>
      </c>
      <c r="AE85" s="49">
        <v>307.11</v>
      </c>
      <c r="AF85" s="49">
        <v>862.7</v>
      </c>
      <c r="AG85" s="49">
        <f t="shared" si="62"/>
        <v>280.90912051056625</v>
      </c>
      <c r="AH85" s="49">
        <v>96.8</v>
      </c>
      <c r="AI85" s="49">
        <v>1.7714400000000001</v>
      </c>
      <c r="AJ85" s="49">
        <v>16.2</v>
      </c>
      <c r="AK85" s="49">
        <f t="shared" si="63"/>
        <v>914.5102289662645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53">
        <v>0</v>
      </c>
      <c r="AT85" s="53">
        <v>0</v>
      </c>
      <c r="AU85" s="53">
        <v>0</v>
      </c>
      <c r="AV85" s="49">
        <v>24085.7</v>
      </c>
      <c r="AW85" s="53">
        <v>2007.1416666666667</v>
      </c>
      <c r="AX85" s="49">
        <v>2007.2</v>
      </c>
      <c r="AY85" s="52">
        <v>24085.7</v>
      </c>
      <c r="AZ85" s="53">
        <f t="shared" si="64"/>
        <v>2007.1416666666667</v>
      </c>
      <c r="BA85" s="52"/>
      <c r="BB85" s="49">
        <v>0</v>
      </c>
      <c r="BC85" s="53">
        <v>0</v>
      </c>
      <c r="BD85" s="53"/>
      <c r="BE85" s="53"/>
      <c r="BF85" s="53"/>
      <c r="BG85" s="53"/>
      <c r="BH85" s="52"/>
      <c r="BI85" s="51"/>
      <c r="BJ85" s="51"/>
      <c r="BK85" s="55"/>
      <c r="BL85" s="55"/>
      <c r="BM85" s="55"/>
      <c r="BN85" s="50">
        <f t="shared" si="65"/>
        <v>100</v>
      </c>
      <c r="BO85" s="50">
        <f t="shared" si="66"/>
        <v>4.03</v>
      </c>
      <c r="BP85" s="50">
        <f t="shared" si="67"/>
        <v>47.37</v>
      </c>
      <c r="BQ85" s="50">
        <f t="shared" si="68"/>
        <v>1175.4342431761784</v>
      </c>
      <c r="BR85" s="49">
        <v>100</v>
      </c>
      <c r="BS85" s="49">
        <v>4.03</v>
      </c>
      <c r="BT85" s="49">
        <v>47.37</v>
      </c>
      <c r="BU85" s="49">
        <v>0</v>
      </c>
      <c r="BV85" s="49">
        <v>0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0</v>
      </c>
      <c r="CK85" s="49">
        <v>0</v>
      </c>
      <c r="CL85" s="49">
        <v>0</v>
      </c>
      <c r="CM85" s="49">
        <v>3240</v>
      </c>
      <c r="CN85" s="49">
        <v>135.756</v>
      </c>
      <c r="CO85" s="49">
        <v>210.85</v>
      </c>
      <c r="CP85" s="49">
        <v>1200</v>
      </c>
      <c r="CQ85" s="49">
        <v>50.28</v>
      </c>
      <c r="CR85" s="49">
        <v>202.85</v>
      </c>
      <c r="CS85" s="49">
        <v>0</v>
      </c>
      <c r="CT85" s="49">
        <v>0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0</v>
      </c>
      <c r="DA85" s="49">
        <v>0</v>
      </c>
      <c r="DB85" s="49">
        <v>99</v>
      </c>
      <c r="DC85" s="49">
        <v>4.1481</v>
      </c>
      <c r="DD85" s="49">
        <v>3.3</v>
      </c>
      <c r="DE85" s="49">
        <v>0</v>
      </c>
      <c r="DF85" s="50">
        <f t="shared" si="52"/>
        <v>32565</v>
      </c>
      <c r="DG85" s="50">
        <f t="shared" si="53"/>
        <v>2582.3672566666664</v>
      </c>
      <c r="DH85" s="50">
        <f t="shared" si="54"/>
        <v>3485.793</v>
      </c>
      <c r="DI85" s="55">
        <v>0</v>
      </c>
      <c r="DJ85" s="55">
        <v>0</v>
      </c>
      <c r="DK85" s="55">
        <v>0</v>
      </c>
      <c r="DL85" s="49">
        <v>0</v>
      </c>
      <c r="DM85" s="53"/>
      <c r="DN85" s="53"/>
      <c r="DO85" s="52"/>
      <c r="DP85" s="52"/>
      <c r="DQ85" s="52"/>
      <c r="DR85" s="53"/>
      <c r="DS85" s="53"/>
      <c r="DT85" s="53"/>
      <c r="DU85" s="53"/>
      <c r="DV85" s="53"/>
      <c r="DW85" s="53"/>
      <c r="DX85" s="49">
        <v>0</v>
      </c>
      <c r="DY85" s="49">
        <v>0</v>
      </c>
      <c r="DZ85" s="49">
        <v>0</v>
      </c>
      <c r="EA85" s="52">
        <v>0</v>
      </c>
      <c r="EB85" s="50">
        <f t="shared" si="31"/>
        <v>0</v>
      </c>
      <c r="EC85" s="50">
        <f t="shared" si="69"/>
        <v>0</v>
      </c>
      <c r="ED85" s="50">
        <f t="shared" si="45"/>
        <v>0</v>
      </c>
    </row>
    <row r="86" spans="2:134" s="24" customFormat="1" ht="18.75" customHeight="1">
      <c r="B86" s="60">
        <v>78</v>
      </c>
      <c r="C86" s="59" t="s">
        <v>121</v>
      </c>
      <c r="D86" s="49">
        <v>26152.0591</v>
      </c>
      <c r="E86" s="49"/>
      <c r="F86" s="50">
        <f t="shared" si="55"/>
        <v>43630.6</v>
      </c>
      <c r="G86" s="50">
        <f t="shared" si="55"/>
        <v>3583.588566666667</v>
      </c>
      <c r="H86" s="50">
        <f t="shared" si="56"/>
        <v>4608.796</v>
      </c>
      <c r="I86" s="50">
        <f t="shared" si="57"/>
        <v>128.6084022833834</v>
      </c>
      <c r="J86" s="50">
        <f t="shared" si="44"/>
        <v>-43630.6</v>
      </c>
      <c r="K86" s="50">
        <f t="shared" si="70"/>
        <v>-4608.796</v>
      </c>
      <c r="L86" s="55"/>
      <c r="M86" s="55"/>
      <c r="N86" s="50">
        <f t="shared" si="46"/>
        <v>11993</v>
      </c>
      <c r="O86" s="50">
        <f t="shared" si="47"/>
        <v>947.1218999999999</v>
      </c>
      <c r="P86" s="50">
        <f t="shared" si="48"/>
        <v>1972.2959999999998</v>
      </c>
      <c r="Q86" s="50">
        <f t="shared" si="49"/>
        <v>208.24098777570237</v>
      </c>
      <c r="R86" s="52">
        <f t="shared" si="50"/>
        <v>6275</v>
      </c>
      <c r="S86" s="50">
        <f t="shared" si="51"/>
        <v>664.5224999999999</v>
      </c>
      <c r="T86" s="50">
        <f t="shared" si="58"/>
        <v>1663.05</v>
      </c>
      <c r="U86" s="50">
        <f t="shared" si="59"/>
        <v>250.26240646479243</v>
      </c>
      <c r="V86" s="49">
        <v>295</v>
      </c>
      <c r="W86" s="49">
        <v>31.2405</v>
      </c>
      <c r="X86" s="49">
        <v>174.067</v>
      </c>
      <c r="Y86" s="50">
        <f t="shared" si="60"/>
        <v>557.1837838702966</v>
      </c>
      <c r="Z86" s="49">
        <v>3150</v>
      </c>
      <c r="AA86" s="49">
        <v>178.605</v>
      </c>
      <c r="AB86" s="49">
        <v>60.386</v>
      </c>
      <c r="AC86" s="49">
        <f t="shared" si="61"/>
        <v>33.80980375689371</v>
      </c>
      <c r="AD86" s="49">
        <v>5980</v>
      </c>
      <c r="AE86" s="49">
        <v>633.2819999999999</v>
      </c>
      <c r="AF86" s="49">
        <v>1488.983</v>
      </c>
      <c r="AG86" s="49">
        <f t="shared" si="62"/>
        <v>235.12163617472157</v>
      </c>
      <c r="AH86" s="49">
        <v>108</v>
      </c>
      <c r="AI86" s="49">
        <v>1.9764000000000002</v>
      </c>
      <c r="AJ86" s="49">
        <v>108.96</v>
      </c>
      <c r="AK86" s="49">
        <f t="shared" si="63"/>
        <v>5513.0540376442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53">
        <v>0</v>
      </c>
      <c r="AT86" s="53">
        <v>0</v>
      </c>
      <c r="AU86" s="53">
        <v>0</v>
      </c>
      <c r="AV86" s="49">
        <v>31637.6</v>
      </c>
      <c r="AW86" s="53">
        <v>2636.4666666666667</v>
      </c>
      <c r="AX86" s="49">
        <v>2636.5</v>
      </c>
      <c r="AY86" s="52">
        <v>31637.6</v>
      </c>
      <c r="AZ86" s="53">
        <f t="shared" si="64"/>
        <v>2636.4666666666667</v>
      </c>
      <c r="BA86" s="52"/>
      <c r="BB86" s="49">
        <v>0</v>
      </c>
      <c r="BC86" s="53">
        <v>0</v>
      </c>
      <c r="BD86" s="53"/>
      <c r="BE86" s="53"/>
      <c r="BF86" s="53"/>
      <c r="BG86" s="53"/>
      <c r="BH86" s="52"/>
      <c r="BI86" s="51"/>
      <c r="BJ86" s="51"/>
      <c r="BK86" s="55"/>
      <c r="BL86" s="55"/>
      <c r="BM86" s="55"/>
      <c r="BN86" s="50">
        <f t="shared" si="65"/>
        <v>660</v>
      </c>
      <c r="BO86" s="50">
        <f t="shared" si="66"/>
        <v>26.598</v>
      </c>
      <c r="BP86" s="50">
        <f t="shared" si="67"/>
        <v>85.1</v>
      </c>
      <c r="BQ86" s="50">
        <f t="shared" si="68"/>
        <v>319.94886833596513</v>
      </c>
      <c r="BR86" s="49">
        <v>660</v>
      </c>
      <c r="BS86" s="49">
        <v>26.598</v>
      </c>
      <c r="BT86" s="49">
        <v>85.1</v>
      </c>
      <c r="BU86" s="49">
        <v>0</v>
      </c>
      <c r="BV86" s="49">
        <v>0</v>
      </c>
      <c r="BW86" s="49">
        <v>0</v>
      </c>
      <c r="BX86" s="49">
        <v>0</v>
      </c>
      <c r="BY86" s="49">
        <v>0</v>
      </c>
      <c r="BZ86" s="49">
        <v>0</v>
      </c>
      <c r="CA86" s="49">
        <v>0</v>
      </c>
      <c r="CB86" s="49">
        <v>0</v>
      </c>
      <c r="CC86" s="49">
        <v>0</v>
      </c>
      <c r="CD86" s="49">
        <v>0</v>
      </c>
      <c r="CE86" s="49">
        <v>0</v>
      </c>
      <c r="CF86" s="49">
        <v>0</v>
      </c>
      <c r="CG86" s="49">
        <v>0</v>
      </c>
      <c r="CH86" s="49">
        <v>0</v>
      </c>
      <c r="CI86" s="49">
        <v>0</v>
      </c>
      <c r="CJ86" s="49">
        <v>0</v>
      </c>
      <c r="CK86" s="49">
        <v>0</v>
      </c>
      <c r="CL86" s="49">
        <v>0</v>
      </c>
      <c r="CM86" s="49">
        <v>1800</v>
      </c>
      <c r="CN86" s="49">
        <v>75.42</v>
      </c>
      <c r="CO86" s="49">
        <v>54.8</v>
      </c>
      <c r="CP86" s="49">
        <v>1800</v>
      </c>
      <c r="CQ86" s="49">
        <v>75.42</v>
      </c>
      <c r="CR86" s="49">
        <v>54.8</v>
      </c>
      <c r="CS86" s="49">
        <v>0</v>
      </c>
      <c r="CT86" s="49">
        <v>0</v>
      </c>
      <c r="CU86" s="49">
        <v>0</v>
      </c>
      <c r="CV86" s="49">
        <v>0</v>
      </c>
      <c r="CW86" s="49">
        <v>0</v>
      </c>
      <c r="CX86" s="49">
        <v>0</v>
      </c>
      <c r="CY86" s="49">
        <v>0</v>
      </c>
      <c r="CZ86" s="49">
        <v>0</v>
      </c>
      <c r="DA86" s="49">
        <v>0</v>
      </c>
      <c r="DB86" s="49">
        <v>0</v>
      </c>
      <c r="DC86" s="49">
        <v>0</v>
      </c>
      <c r="DD86" s="49">
        <v>0</v>
      </c>
      <c r="DE86" s="49">
        <v>0</v>
      </c>
      <c r="DF86" s="50">
        <f t="shared" si="52"/>
        <v>43630.6</v>
      </c>
      <c r="DG86" s="50">
        <f t="shared" si="53"/>
        <v>3583.588566666667</v>
      </c>
      <c r="DH86" s="50">
        <f t="shared" si="54"/>
        <v>4608.796</v>
      </c>
      <c r="DI86" s="55">
        <v>0</v>
      </c>
      <c r="DJ86" s="55">
        <v>0</v>
      </c>
      <c r="DK86" s="55">
        <v>0</v>
      </c>
      <c r="DL86" s="49">
        <v>0</v>
      </c>
      <c r="DM86" s="53"/>
      <c r="DN86" s="53"/>
      <c r="DO86" s="52"/>
      <c r="DP86" s="52"/>
      <c r="DQ86" s="52"/>
      <c r="DR86" s="53"/>
      <c r="DS86" s="53"/>
      <c r="DT86" s="53"/>
      <c r="DU86" s="53"/>
      <c r="DV86" s="53"/>
      <c r="DW86" s="53"/>
      <c r="DX86" s="49">
        <v>0</v>
      </c>
      <c r="DY86" s="49">
        <v>0</v>
      </c>
      <c r="DZ86" s="49">
        <v>0</v>
      </c>
      <c r="EA86" s="52">
        <v>0</v>
      </c>
      <c r="EB86" s="50">
        <f t="shared" si="31"/>
        <v>0</v>
      </c>
      <c r="EC86" s="50">
        <f t="shared" si="69"/>
        <v>0</v>
      </c>
      <c r="ED86" s="50">
        <f t="shared" si="45"/>
        <v>0</v>
      </c>
    </row>
    <row r="87" spans="2:134" s="24" customFormat="1" ht="18.75" customHeight="1">
      <c r="B87" s="60">
        <v>79</v>
      </c>
      <c r="C87" s="58" t="s">
        <v>122</v>
      </c>
      <c r="D87" s="49">
        <v>26784.2194</v>
      </c>
      <c r="E87" s="49"/>
      <c r="F87" s="50">
        <f t="shared" si="55"/>
        <v>38773</v>
      </c>
      <c r="G87" s="50">
        <f t="shared" si="55"/>
        <v>2919.474996666667</v>
      </c>
      <c r="H87" s="50">
        <f t="shared" si="56"/>
        <v>2452.9519999999998</v>
      </c>
      <c r="I87" s="50">
        <f t="shared" si="57"/>
        <v>84.02031196707205</v>
      </c>
      <c r="J87" s="50">
        <f t="shared" si="44"/>
        <v>-38773</v>
      </c>
      <c r="K87" s="50">
        <f t="shared" si="70"/>
        <v>-2452.9519999999998</v>
      </c>
      <c r="L87" s="55"/>
      <c r="M87" s="55"/>
      <c r="N87" s="50">
        <f t="shared" si="46"/>
        <v>13150.7</v>
      </c>
      <c r="O87" s="50">
        <f t="shared" si="47"/>
        <v>784.2833300000001</v>
      </c>
      <c r="P87" s="50">
        <f t="shared" si="48"/>
        <v>317.752</v>
      </c>
      <c r="Q87" s="50">
        <f t="shared" si="49"/>
        <v>40.51495012650594</v>
      </c>
      <c r="R87" s="52">
        <f t="shared" si="50"/>
        <v>2489.1000000000004</v>
      </c>
      <c r="S87" s="50">
        <f t="shared" si="51"/>
        <v>263.59569</v>
      </c>
      <c r="T87" s="50">
        <f t="shared" si="58"/>
        <v>239.709</v>
      </c>
      <c r="U87" s="50">
        <f t="shared" si="59"/>
        <v>90.93813332076864</v>
      </c>
      <c r="V87" s="49">
        <v>337.3</v>
      </c>
      <c r="W87" s="49">
        <v>35.72007</v>
      </c>
      <c r="X87" s="49">
        <v>2.476</v>
      </c>
      <c r="Y87" s="50">
        <f t="shared" si="60"/>
        <v>6.931677345537117</v>
      </c>
      <c r="Z87" s="49">
        <v>5827.3</v>
      </c>
      <c r="AA87" s="49">
        <v>330.40791</v>
      </c>
      <c r="AB87" s="49">
        <v>0.043</v>
      </c>
      <c r="AC87" s="49">
        <f t="shared" si="61"/>
        <v>0.013014216275875477</v>
      </c>
      <c r="AD87" s="49">
        <v>2151.8</v>
      </c>
      <c r="AE87" s="49">
        <v>227.87562</v>
      </c>
      <c r="AF87" s="49">
        <v>237.233</v>
      </c>
      <c r="AG87" s="49">
        <f t="shared" si="62"/>
        <v>104.1063541593436</v>
      </c>
      <c r="AH87" s="49">
        <v>312</v>
      </c>
      <c r="AI87" s="49">
        <v>5.7096</v>
      </c>
      <c r="AJ87" s="49">
        <v>78</v>
      </c>
      <c r="AK87" s="49">
        <f t="shared" si="63"/>
        <v>1366.120218579235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53">
        <v>0</v>
      </c>
      <c r="AT87" s="53">
        <v>0</v>
      </c>
      <c r="AU87" s="53">
        <v>0</v>
      </c>
      <c r="AV87" s="49">
        <v>25622.3</v>
      </c>
      <c r="AW87" s="53">
        <v>2135.1916666666666</v>
      </c>
      <c r="AX87" s="49">
        <v>2135.2</v>
      </c>
      <c r="AY87" s="52">
        <v>25622.3</v>
      </c>
      <c r="AZ87" s="53">
        <f t="shared" si="64"/>
        <v>2135.1916666666666</v>
      </c>
      <c r="BA87" s="52"/>
      <c r="BB87" s="49">
        <v>0</v>
      </c>
      <c r="BC87" s="53">
        <v>0</v>
      </c>
      <c r="BD87" s="53"/>
      <c r="BE87" s="53"/>
      <c r="BF87" s="53"/>
      <c r="BG87" s="53"/>
      <c r="BH87" s="52"/>
      <c r="BI87" s="51"/>
      <c r="BJ87" s="51"/>
      <c r="BK87" s="55"/>
      <c r="BL87" s="55"/>
      <c r="BM87" s="55"/>
      <c r="BN87" s="50">
        <f t="shared" si="65"/>
        <v>3071.4</v>
      </c>
      <c r="BO87" s="50">
        <f t="shared" si="66"/>
        <v>123.77742000000002</v>
      </c>
      <c r="BP87" s="50">
        <f t="shared" si="67"/>
        <v>0</v>
      </c>
      <c r="BQ87" s="50">
        <f t="shared" si="68"/>
        <v>0</v>
      </c>
      <c r="BR87" s="49">
        <v>3071.4</v>
      </c>
      <c r="BS87" s="49">
        <v>123.77742000000002</v>
      </c>
      <c r="BT87" s="49">
        <v>0</v>
      </c>
      <c r="BU87" s="49">
        <v>0</v>
      </c>
      <c r="BV87" s="49">
        <v>0</v>
      </c>
      <c r="BW87" s="49">
        <v>0</v>
      </c>
      <c r="BX87" s="49">
        <v>0</v>
      </c>
      <c r="BY87" s="49">
        <v>0</v>
      </c>
      <c r="BZ87" s="49">
        <v>0</v>
      </c>
      <c r="CA87" s="49">
        <v>0</v>
      </c>
      <c r="CB87" s="49">
        <v>0</v>
      </c>
      <c r="CC87" s="49">
        <v>0</v>
      </c>
      <c r="CD87" s="49">
        <v>0</v>
      </c>
      <c r="CE87" s="49">
        <v>0</v>
      </c>
      <c r="CF87" s="49">
        <v>0</v>
      </c>
      <c r="CG87" s="49">
        <v>0</v>
      </c>
      <c r="CH87" s="49">
        <v>0</v>
      </c>
      <c r="CI87" s="49">
        <v>0</v>
      </c>
      <c r="CJ87" s="49">
        <v>0</v>
      </c>
      <c r="CK87" s="49">
        <v>0</v>
      </c>
      <c r="CL87" s="49">
        <v>0</v>
      </c>
      <c r="CM87" s="49">
        <v>1450.9</v>
      </c>
      <c r="CN87" s="49">
        <v>60.79271000000001</v>
      </c>
      <c r="CO87" s="49">
        <v>0</v>
      </c>
      <c r="CP87" s="49">
        <v>1450.9</v>
      </c>
      <c r="CQ87" s="49">
        <v>60.79271000000001</v>
      </c>
      <c r="CR87" s="49">
        <v>0</v>
      </c>
      <c r="CS87" s="49">
        <v>0</v>
      </c>
      <c r="CT87" s="49">
        <v>0</v>
      </c>
      <c r="CU87" s="49">
        <v>0</v>
      </c>
      <c r="CV87" s="49">
        <v>0</v>
      </c>
      <c r="CW87" s="49">
        <v>0</v>
      </c>
      <c r="CX87" s="49">
        <v>0</v>
      </c>
      <c r="CY87" s="49">
        <v>0</v>
      </c>
      <c r="CZ87" s="49">
        <v>0</v>
      </c>
      <c r="DA87" s="49">
        <v>0</v>
      </c>
      <c r="DB87" s="49">
        <v>0</v>
      </c>
      <c r="DC87" s="49">
        <v>0</v>
      </c>
      <c r="DD87" s="49">
        <v>0</v>
      </c>
      <c r="DE87" s="49">
        <v>0</v>
      </c>
      <c r="DF87" s="50">
        <f t="shared" si="52"/>
        <v>38773</v>
      </c>
      <c r="DG87" s="50">
        <f t="shared" si="53"/>
        <v>2919.474996666667</v>
      </c>
      <c r="DH87" s="50">
        <f t="shared" si="54"/>
        <v>2452.9519999999998</v>
      </c>
      <c r="DI87" s="55">
        <v>0</v>
      </c>
      <c r="DJ87" s="55">
        <v>0</v>
      </c>
      <c r="DK87" s="55">
        <v>0</v>
      </c>
      <c r="DL87" s="49">
        <v>0</v>
      </c>
      <c r="DM87" s="53"/>
      <c r="DN87" s="53"/>
      <c r="DO87" s="52"/>
      <c r="DP87" s="52"/>
      <c r="DQ87" s="52"/>
      <c r="DR87" s="53"/>
      <c r="DS87" s="53"/>
      <c r="DT87" s="53"/>
      <c r="DU87" s="53"/>
      <c r="DV87" s="53"/>
      <c r="DW87" s="53"/>
      <c r="DX87" s="49">
        <v>0</v>
      </c>
      <c r="DY87" s="49">
        <v>0</v>
      </c>
      <c r="DZ87" s="49">
        <v>0</v>
      </c>
      <c r="EA87" s="52">
        <v>0</v>
      </c>
      <c r="EB87" s="50">
        <f t="shared" si="31"/>
        <v>0</v>
      </c>
      <c r="EC87" s="50">
        <f t="shared" si="69"/>
        <v>0</v>
      </c>
      <c r="ED87" s="50">
        <f t="shared" si="45"/>
        <v>0</v>
      </c>
    </row>
    <row r="88" spans="2:134" s="24" customFormat="1" ht="18.75" customHeight="1">
      <c r="B88" s="60">
        <v>80</v>
      </c>
      <c r="C88" s="58" t="s">
        <v>123</v>
      </c>
      <c r="D88" s="49">
        <v>24654.517200000002</v>
      </c>
      <c r="E88" s="49"/>
      <c r="F88" s="50">
        <f t="shared" si="55"/>
        <v>59446</v>
      </c>
      <c r="G88" s="50">
        <f t="shared" si="55"/>
        <v>4567.413023333333</v>
      </c>
      <c r="H88" s="50">
        <f t="shared" si="56"/>
        <v>4473.383000000001</v>
      </c>
      <c r="I88" s="50">
        <f t="shared" si="57"/>
        <v>97.94128486184707</v>
      </c>
      <c r="J88" s="50">
        <f t="shared" si="44"/>
        <v>-59446</v>
      </c>
      <c r="K88" s="50">
        <f t="shared" si="70"/>
        <v>-4473.383000000001</v>
      </c>
      <c r="L88" s="55"/>
      <c r="M88" s="55"/>
      <c r="N88" s="50">
        <f t="shared" si="46"/>
        <v>19866.3</v>
      </c>
      <c r="O88" s="50">
        <f t="shared" si="47"/>
        <v>1269.1046900000001</v>
      </c>
      <c r="P88" s="50">
        <f t="shared" si="48"/>
        <v>1175.083</v>
      </c>
      <c r="Q88" s="50">
        <f t="shared" si="49"/>
        <v>92.59149455983808</v>
      </c>
      <c r="R88" s="52">
        <f t="shared" si="50"/>
        <v>5928</v>
      </c>
      <c r="S88" s="50">
        <f t="shared" si="51"/>
        <v>627.7752</v>
      </c>
      <c r="T88" s="50">
        <f t="shared" si="58"/>
        <v>712.171</v>
      </c>
      <c r="U88" s="50">
        <f t="shared" si="59"/>
        <v>113.44363396324036</v>
      </c>
      <c r="V88" s="49">
        <v>928</v>
      </c>
      <c r="W88" s="49">
        <v>98.2752</v>
      </c>
      <c r="X88" s="49">
        <v>61.171</v>
      </c>
      <c r="Y88" s="50">
        <f t="shared" si="60"/>
        <v>62.24459477060337</v>
      </c>
      <c r="Z88" s="49">
        <v>5300</v>
      </c>
      <c r="AA88" s="49">
        <v>300.51</v>
      </c>
      <c r="AB88" s="49">
        <v>126.652</v>
      </c>
      <c r="AC88" s="49">
        <f t="shared" si="61"/>
        <v>42.145685667698245</v>
      </c>
      <c r="AD88" s="49">
        <v>5000</v>
      </c>
      <c r="AE88" s="49">
        <v>529.5</v>
      </c>
      <c r="AF88" s="49">
        <v>651</v>
      </c>
      <c r="AG88" s="49">
        <f t="shared" si="62"/>
        <v>122.94617563739376</v>
      </c>
      <c r="AH88" s="49">
        <v>804</v>
      </c>
      <c r="AI88" s="49">
        <v>14.713199999999999</v>
      </c>
      <c r="AJ88" s="49">
        <v>2.5</v>
      </c>
      <c r="AK88" s="49">
        <f t="shared" si="63"/>
        <v>16.99154500720442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53">
        <v>0</v>
      </c>
      <c r="AT88" s="53">
        <v>0</v>
      </c>
      <c r="AU88" s="53">
        <v>0</v>
      </c>
      <c r="AV88" s="49">
        <v>39579.7</v>
      </c>
      <c r="AW88" s="53">
        <v>3298.308333333333</v>
      </c>
      <c r="AX88" s="49">
        <v>3298.3</v>
      </c>
      <c r="AY88" s="52">
        <v>39579.7</v>
      </c>
      <c r="AZ88" s="53">
        <f t="shared" si="64"/>
        <v>3298.308333333333</v>
      </c>
      <c r="BA88" s="52"/>
      <c r="BB88" s="49">
        <v>0</v>
      </c>
      <c r="BC88" s="53">
        <v>0</v>
      </c>
      <c r="BD88" s="53"/>
      <c r="BE88" s="53"/>
      <c r="BF88" s="53"/>
      <c r="BG88" s="53"/>
      <c r="BH88" s="52"/>
      <c r="BI88" s="51"/>
      <c r="BJ88" s="51"/>
      <c r="BK88" s="55"/>
      <c r="BL88" s="55"/>
      <c r="BM88" s="55"/>
      <c r="BN88" s="50">
        <f t="shared" si="65"/>
        <v>1344.3</v>
      </c>
      <c r="BO88" s="50">
        <f t="shared" si="66"/>
        <v>54.175290000000004</v>
      </c>
      <c r="BP88" s="50">
        <f t="shared" si="67"/>
        <v>165.5</v>
      </c>
      <c r="BQ88" s="50">
        <f t="shared" si="68"/>
        <v>305.48982755791434</v>
      </c>
      <c r="BR88" s="49">
        <v>682</v>
      </c>
      <c r="BS88" s="49">
        <v>27.484600000000004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0</v>
      </c>
      <c r="CA88" s="49">
        <v>662.3</v>
      </c>
      <c r="CB88" s="49">
        <v>26.69069</v>
      </c>
      <c r="CC88" s="49">
        <v>165.5</v>
      </c>
      <c r="CD88" s="49">
        <v>0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5860</v>
      </c>
      <c r="CN88" s="49">
        <v>245.53400000000002</v>
      </c>
      <c r="CO88" s="49">
        <v>168.26</v>
      </c>
      <c r="CP88" s="49">
        <v>1360</v>
      </c>
      <c r="CQ88" s="49">
        <v>56.984</v>
      </c>
      <c r="CR88" s="49">
        <v>3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0</v>
      </c>
      <c r="DA88" s="49">
        <v>0</v>
      </c>
      <c r="DB88" s="49">
        <v>630</v>
      </c>
      <c r="DC88" s="49">
        <v>26.397000000000002</v>
      </c>
      <c r="DD88" s="49">
        <v>0</v>
      </c>
      <c r="DE88" s="49">
        <v>0</v>
      </c>
      <c r="DF88" s="50">
        <f t="shared" si="52"/>
        <v>59446</v>
      </c>
      <c r="DG88" s="50">
        <f t="shared" si="53"/>
        <v>4567.413023333333</v>
      </c>
      <c r="DH88" s="50">
        <f t="shared" si="54"/>
        <v>4473.383000000001</v>
      </c>
      <c r="DI88" s="55">
        <v>0</v>
      </c>
      <c r="DJ88" s="55">
        <v>0</v>
      </c>
      <c r="DK88" s="55">
        <v>0</v>
      </c>
      <c r="DL88" s="49">
        <v>0</v>
      </c>
      <c r="DM88" s="53"/>
      <c r="DN88" s="53"/>
      <c r="DO88" s="52"/>
      <c r="DP88" s="52"/>
      <c r="DQ88" s="52"/>
      <c r="DR88" s="53"/>
      <c r="DS88" s="53"/>
      <c r="DT88" s="53"/>
      <c r="DU88" s="53"/>
      <c r="DV88" s="53"/>
      <c r="DW88" s="53"/>
      <c r="DX88" s="49">
        <v>0</v>
      </c>
      <c r="DY88" s="49">
        <v>0</v>
      </c>
      <c r="DZ88" s="49">
        <v>0</v>
      </c>
      <c r="EA88" s="52">
        <v>0</v>
      </c>
      <c r="EB88" s="50">
        <f aca="true" t="shared" si="71" ref="EB88:EB103">DI88+DL88+DO88+DR88+DU88+DX88</f>
        <v>0</v>
      </c>
      <c r="EC88" s="50">
        <f t="shared" si="69"/>
        <v>0</v>
      </c>
      <c r="ED88" s="50">
        <f t="shared" si="45"/>
        <v>0</v>
      </c>
    </row>
    <row r="89" spans="2:134" s="24" customFormat="1" ht="18.75" customHeight="1">
      <c r="B89" s="60">
        <v>81</v>
      </c>
      <c r="C89" s="57" t="s">
        <v>124</v>
      </c>
      <c r="D89" s="49">
        <v>8351.1587</v>
      </c>
      <c r="E89" s="49"/>
      <c r="F89" s="50">
        <f t="shared" si="55"/>
        <v>35721.5</v>
      </c>
      <c r="G89" s="50">
        <f t="shared" si="55"/>
        <v>2703.353036666667</v>
      </c>
      <c r="H89" s="50">
        <f t="shared" si="56"/>
        <v>2325.001</v>
      </c>
      <c r="I89" s="50">
        <f t="shared" si="57"/>
        <v>86.00434232840011</v>
      </c>
      <c r="J89" s="50">
        <f t="shared" si="44"/>
        <v>-35721.5</v>
      </c>
      <c r="K89" s="50">
        <f t="shared" si="70"/>
        <v>-2325.001</v>
      </c>
      <c r="L89" s="55"/>
      <c r="M89" s="55"/>
      <c r="N89" s="50">
        <f t="shared" si="46"/>
        <v>12259.5</v>
      </c>
      <c r="O89" s="50">
        <f t="shared" si="47"/>
        <v>748.1863699999999</v>
      </c>
      <c r="P89" s="50">
        <f t="shared" si="48"/>
        <v>369.801</v>
      </c>
      <c r="Q89" s="50">
        <f t="shared" si="49"/>
        <v>49.42632141240424</v>
      </c>
      <c r="R89" s="52">
        <f t="shared" si="50"/>
        <v>2393.7</v>
      </c>
      <c r="S89" s="50">
        <f t="shared" si="51"/>
        <v>253.49282999999997</v>
      </c>
      <c r="T89" s="50">
        <f t="shared" si="58"/>
        <v>197.551</v>
      </c>
      <c r="U89" s="50">
        <f t="shared" si="59"/>
        <v>77.9315927791725</v>
      </c>
      <c r="V89" s="49">
        <v>223.5</v>
      </c>
      <c r="W89" s="49">
        <v>23.66865</v>
      </c>
      <c r="X89" s="49">
        <v>96.901</v>
      </c>
      <c r="Y89" s="50">
        <f t="shared" si="60"/>
        <v>409.4065356494773</v>
      </c>
      <c r="Z89" s="49">
        <v>5884.5</v>
      </c>
      <c r="AA89" s="49">
        <v>333.65115</v>
      </c>
      <c r="AB89" s="49">
        <v>112.7</v>
      </c>
      <c r="AC89" s="49">
        <f t="shared" si="61"/>
        <v>33.77779456177508</v>
      </c>
      <c r="AD89" s="49">
        <v>2170.2</v>
      </c>
      <c r="AE89" s="49">
        <v>229.82417999999998</v>
      </c>
      <c r="AF89" s="49">
        <v>100.65</v>
      </c>
      <c r="AG89" s="49">
        <f t="shared" si="62"/>
        <v>43.79434748771866</v>
      </c>
      <c r="AH89" s="49">
        <v>178</v>
      </c>
      <c r="AI89" s="49">
        <v>3.2574</v>
      </c>
      <c r="AJ89" s="49">
        <v>0</v>
      </c>
      <c r="AK89" s="49">
        <f t="shared" si="63"/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53">
        <v>0</v>
      </c>
      <c r="AT89" s="53">
        <v>0</v>
      </c>
      <c r="AU89" s="53">
        <v>0</v>
      </c>
      <c r="AV89" s="49">
        <v>23462</v>
      </c>
      <c r="AW89" s="53">
        <v>1955.1666666666667</v>
      </c>
      <c r="AX89" s="49">
        <v>1955.2</v>
      </c>
      <c r="AY89" s="52">
        <v>23462</v>
      </c>
      <c r="AZ89" s="53">
        <f t="shared" si="64"/>
        <v>1955.1666666666667</v>
      </c>
      <c r="BA89" s="52"/>
      <c r="BB89" s="49">
        <v>0</v>
      </c>
      <c r="BC89" s="53">
        <v>0</v>
      </c>
      <c r="BD89" s="53"/>
      <c r="BE89" s="53"/>
      <c r="BF89" s="53"/>
      <c r="BG89" s="53"/>
      <c r="BH89" s="52"/>
      <c r="BI89" s="51"/>
      <c r="BJ89" s="51"/>
      <c r="BK89" s="55"/>
      <c r="BL89" s="55"/>
      <c r="BM89" s="55"/>
      <c r="BN89" s="50">
        <f t="shared" si="65"/>
        <v>983.3</v>
      </c>
      <c r="BO89" s="50">
        <f t="shared" si="66"/>
        <v>39.626990000000006</v>
      </c>
      <c r="BP89" s="50">
        <f t="shared" si="67"/>
        <v>8</v>
      </c>
      <c r="BQ89" s="50">
        <f t="shared" si="68"/>
        <v>20.188260576945154</v>
      </c>
      <c r="BR89" s="49">
        <v>983.3</v>
      </c>
      <c r="BS89" s="49">
        <v>39.626990000000006</v>
      </c>
      <c r="BT89" s="49">
        <v>8</v>
      </c>
      <c r="BU89" s="49">
        <v>0</v>
      </c>
      <c r="BV89" s="49">
        <v>0</v>
      </c>
      <c r="BW89" s="49">
        <v>0</v>
      </c>
      <c r="BX89" s="49">
        <v>0</v>
      </c>
      <c r="BY89" s="49">
        <v>0</v>
      </c>
      <c r="BZ89" s="49">
        <v>0</v>
      </c>
      <c r="CA89" s="49">
        <v>0</v>
      </c>
      <c r="CB89" s="49">
        <v>0</v>
      </c>
      <c r="CC89" s="49">
        <v>0</v>
      </c>
      <c r="CD89" s="49">
        <v>0</v>
      </c>
      <c r="CE89" s="49">
        <v>0</v>
      </c>
      <c r="CF89" s="49">
        <v>0</v>
      </c>
      <c r="CG89" s="49">
        <v>0</v>
      </c>
      <c r="CH89" s="49">
        <v>0</v>
      </c>
      <c r="CI89" s="49">
        <v>0</v>
      </c>
      <c r="CJ89" s="49">
        <v>0</v>
      </c>
      <c r="CK89" s="49">
        <v>0</v>
      </c>
      <c r="CL89" s="49">
        <v>0</v>
      </c>
      <c r="CM89" s="49">
        <v>2820</v>
      </c>
      <c r="CN89" s="49">
        <v>118.158</v>
      </c>
      <c r="CO89" s="49">
        <v>51.55</v>
      </c>
      <c r="CP89" s="49">
        <v>1500</v>
      </c>
      <c r="CQ89" s="49">
        <v>62.85</v>
      </c>
      <c r="CR89" s="49">
        <v>51.55</v>
      </c>
      <c r="CS89" s="49">
        <v>0</v>
      </c>
      <c r="CT89" s="49">
        <v>0</v>
      </c>
      <c r="CU89" s="49">
        <v>0</v>
      </c>
      <c r="CV89" s="49">
        <v>0</v>
      </c>
      <c r="CW89" s="49">
        <v>0</v>
      </c>
      <c r="CX89" s="49">
        <v>0</v>
      </c>
      <c r="CY89" s="49">
        <v>0</v>
      </c>
      <c r="CZ89" s="49">
        <v>0</v>
      </c>
      <c r="DA89" s="49">
        <v>0</v>
      </c>
      <c r="DB89" s="49">
        <v>0</v>
      </c>
      <c r="DC89" s="49">
        <v>0</v>
      </c>
      <c r="DD89" s="49">
        <v>0</v>
      </c>
      <c r="DE89" s="49">
        <v>0</v>
      </c>
      <c r="DF89" s="50">
        <f t="shared" si="52"/>
        <v>35721.5</v>
      </c>
      <c r="DG89" s="50">
        <f t="shared" si="53"/>
        <v>2703.353036666667</v>
      </c>
      <c r="DH89" s="50">
        <f t="shared" si="54"/>
        <v>2325.001</v>
      </c>
      <c r="DI89" s="55">
        <v>0</v>
      </c>
      <c r="DJ89" s="55">
        <v>0</v>
      </c>
      <c r="DK89" s="55">
        <v>0</v>
      </c>
      <c r="DL89" s="49">
        <v>0</v>
      </c>
      <c r="DM89" s="53"/>
      <c r="DN89" s="53"/>
      <c r="DO89" s="52"/>
      <c r="DP89" s="52"/>
      <c r="DQ89" s="52"/>
      <c r="DR89" s="53"/>
      <c r="DS89" s="53"/>
      <c r="DT89" s="53"/>
      <c r="DU89" s="53"/>
      <c r="DV89" s="53"/>
      <c r="DW89" s="53"/>
      <c r="DX89" s="49">
        <v>0</v>
      </c>
      <c r="DY89" s="49">
        <v>0</v>
      </c>
      <c r="DZ89" s="49">
        <v>0</v>
      </c>
      <c r="EA89" s="52">
        <v>0</v>
      </c>
      <c r="EB89" s="50">
        <f t="shared" si="71"/>
        <v>0</v>
      </c>
      <c r="EC89" s="50">
        <f t="shared" si="69"/>
        <v>0</v>
      </c>
      <c r="ED89" s="50">
        <f t="shared" si="45"/>
        <v>0</v>
      </c>
    </row>
    <row r="90" spans="2:134" s="24" customFormat="1" ht="18.75" customHeight="1">
      <c r="B90" s="60">
        <v>82</v>
      </c>
      <c r="C90" s="58" t="s">
        <v>125</v>
      </c>
      <c r="D90" s="49">
        <v>560.0063</v>
      </c>
      <c r="E90" s="49"/>
      <c r="F90" s="50">
        <f t="shared" si="55"/>
        <v>51552.2</v>
      </c>
      <c r="G90" s="50">
        <f t="shared" si="55"/>
        <v>4049.832566666667</v>
      </c>
      <c r="H90" s="50">
        <f t="shared" si="56"/>
        <v>3474.5510000000004</v>
      </c>
      <c r="I90" s="50">
        <f t="shared" si="57"/>
        <v>85.79492961260449</v>
      </c>
      <c r="J90" s="50">
        <f t="shared" si="44"/>
        <v>-51552.2</v>
      </c>
      <c r="K90" s="50">
        <f t="shared" si="70"/>
        <v>-3474.5510000000004</v>
      </c>
      <c r="L90" s="55"/>
      <c r="M90" s="55"/>
      <c r="N90" s="50">
        <f t="shared" si="46"/>
        <v>17145</v>
      </c>
      <c r="O90" s="50">
        <f t="shared" si="47"/>
        <v>1182.5659</v>
      </c>
      <c r="P90" s="50">
        <f t="shared" si="48"/>
        <v>607.251</v>
      </c>
      <c r="Q90" s="50">
        <f t="shared" si="49"/>
        <v>51.35028838561978</v>
      </c>
      <c r="R90" s="52">
        <f t="shared" si="50"/>
        <v>5320</v>
      </c>
      <c r="S90" s="50">
        <f t="shared" si="51"/>
        <v>563.3879999999999</v>
      </c>
      <c r="T90" s="50">
        <f t="shared" si="58"/>
        <v>544.851</v>
      </c>
      <c r="U90" s="50">
        <f t="shared" si="59"/>
        <v>96.7097275767322</v>
      </c>
      <c r="V90" s="49">
        <v>120</v>
      </c>
      <c r="W90" s="49">
        <v>12.708</v>
      </c>
      <c r="X90" s="49">
        <v>0.071</v>
      </c>
      <c r="Y90" s="50">
        <f t="shared" si="60"/>
        <v>0.5587031790997796</v>
      </c>
      <c r="Z90" s="49">
        <v>8600</v>
      </c>
      <c r="AA90" s="49">
        <v>487.62</v>
      </c>
      <c r="AB90" s="49">
        <v>0</v>
      </c>
      <c r="AC90" s="49">
        <f t="shared" si="61"/>
        <v>0</v>
      </c>
      <c r="AD90" s="49">
        <v>5200</v>
      </c>
      <c r="AE90" s="49">
        <v>550.68</v>
      </c>
      <c r="AF90" s="49">
        <v>544.78</v>
      </c>
      <c r="AG90" s="49">
        <f t="shared" si="62"/>
        <v>98.92859737052372</v>
      </c>
      <c r="AH90" s="49">
        <v>116.8</v>
      </c>
      <c r="AI90" s="49">
        <v>2.13744</v>
      </c>
      <c r="AJ90" s="49">
        <v>62.4</v>
      </c>
      <c r="AK90" s="49">
        <f t="shared" si="63"/>
        <v>2919.3801931282283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53">
        <v>0</v>
      </c>
      <c r="AT90" s="53">
        <v>0</v>
      </c>
      <c r="AU90" s="53">
        <v>0</v>
      </c>
      <c r="AV90" s="49">
        <v>34407.2</v>
      </c>
      <c r="AW90" s="53">
        <v>2867.2666666666664</v>
      </c>
      <c r="AX90" s="49">
        <v>2867.3</v>
      </c>
      <c r="AY90" s="52">
        <v>34407.2</v>
      </c>
      <c r="AZ90" s="53">
        <f t="shared" si="64"/>
        <v>2867.2666666666664</v>
      </c>
      <c r="BA90" s="52"/>
      <c r="BB90" s="49">
        <v>0</v>
      </c>
      <c r="BC90" s="53">
        <v>0</v>
      </c>
      <c r="BD90" s="53"/>
      <c r="BE90" s="53"/>
      <c r="BF90" s="53"/>
      <c r="BG90" s="53"/>
      <c r="BH90" s="52"/>
      <c r="BI90" s="51"/>
      <c r="BJ90" s="51"/>
      <c r="BK90" s="55"/>
      <c r="BL90" s="55"/>
      <c r="BM90" s="55"/>
      <c r="BN90" s="50">
        <f t="shared" si="65"/>
        <v>508.2</v>
      </c>
      <c r="BO90" s="50">
        <f t="shared" si="66"/>
        <v>20.48046</v>
      </c>
      <c r="BP90" s="50">
        <f t="shared" si="67"/>
        <v>0</v>
      </c>
      <c r="BQ90" s="50">
        <f t="shared" si="68"/>
        <v>0</v>
      </c>
      <c r="BR90" s="49">
        <v>508.2</v>
      </c>
      <c r="BS90" s="49">
        <v>20.48046</v>
      </c>
      <c r="BT90" s="49">
        <v>0</v>
      </c>
      <c r="BU90" s="49">
        <v>0</v>
      </c>
      <c r="BV90" s="49">
        <v>0</v>
      </c>
      <c r="BW90" s="49">
        <v>0</v>
      </c>
      <c r="BX90" s="49">
        <v>0</v>
      </c>
      <c r="BY90" s="49">
        <v>0</v>
      </c>
      <c r="BZ90" s="49">
        <v>0</v>
      </c>
      <c r="CA90" s="49">
        <v>0</v>
      </c>
      <c r="CB90" s="49">
        <v>0</v>
      </c>
      <c r="CC90" s="49">
        <v>0</v>
      </c>
      <c r="CD90" s="49">
        <v>0</v>
      </c>
      <c r="CE90" s="49">
        <v>0</v>
      </c>
      <c r="CF90" s="49">
        <v>0</v>
      </c>
      <c r="CG90" s="49">
        <v>0</v>
      </c>
      <c r="CH90" s="49">
        <v>0</v>
      </c>
      <c r="CI90" s="49">
        <v>0</v>
      </c>
      <c r="CJ90" s="49">
        <v>0</v>
      </c>
      <c r="CK90" s="49">
        <v>0</v>
      </c>
      <c r="CL90" s="49">
        <v>0</v>
      </c>
      <c r="CM90" s="49">
        <v>2600</v>
      </c>
      <c r="CN90" s="49">
        <v>108.94</v>
      </c>
      <c r="CO90" s="49">
        <v>0</v>
      </c>
      <c r="CP90" s="49">
        <v>2600</v>
      </c>
      <c r="CQ90" s="49">
        <v>108.94</v>
      </c>
      <c r="CR90" s="49">
        <v>0</v>
      </c>
      <c r="CS90" s="49">
        <v>0</v>
      </c>
      <c r="CT90" s="49">
        <v>0</v>
      </c>
      <c r="CU90" s="49">
        <v>0</v>
      </c>
      <c r="CV90" s="49">
        <v>0</v>
      </c>
      <c r="CW90" s="49">
        <v>0</v>
      </c>
      <c r="CX90" s="49">
        <v>0</v>
      </c>
      <c r="CY90" s="49">
        <v>0</v>
      </c>
      <c r="CZ90" s="49">
        <v>0</v>
      </c>
      <c r="DA90" s="49">
        <v>0</v>
      </c>
      <c r="DB90" s="49">
        <v>0</v>
      </c>
      <c r="DC90" s="49">
        <v>0</v>
      </c>
      <c r="DD90" s="49">
        <v>0</v>
      </c>
      <c r="DE90" s="49">
        <v>0</v>
      </c>
      <c r="DF90" s="50">
        <f t="shared" si="52"/>
        <v>51552.2</v>
      </c>
      <c r="DG90" s="50">
        <f t="shared" si="53"/>
        <v>4049.832566666667</v>
      </c>
      <c r="DH90" s="50">
        <f t="shared" si="54"/>
        <v>3474.5510000000004</v>
      </c>
      <c r="DI90" s="55">
        <v>0</v>
      </c>
      <c r="DJ90" s="55">
        <v>0</v>
      </c>
      <c r="DK90" s="55">
        <v>0</v>
      </c>
      <c r="DL90" s="49">
        <v>0</v>
      </c>
      <c r="DM90" s="53"/>
      <c r="DN90" s="53"/>
      <c r="DO90" s="52"/>
      <c r="DP90" s="52"/>
      <c r="DQ90" s="52"/>
      <c r="DR90" s="53"/>
      <c r="DS90" s="53"/>
      <c r="DT90" s="53"/>
      <c r="DU90" s="53"/>
      <c r="DV90" s="53"/>
      <c r="DW90" s="53"/>
      <c r="DX90" s="49">
        <v>0</v>
      </c>
      <c r="DY90" s="49">
        <v>0</v>
      </c>
      <c r="DZ90" s="49">
        <v>0</v>
      </c>
      <c r="EA90" s="52">
        <v>0</v>
      </c>
      <c r="EB90" s="50">
        <f t="shared" si="71"/>
        <v>0</v>
      </c>
      <c r="EC90" s="50">
        <f t="shared" si="69"/>
        <v>0</v>
      </c>
      <c r="ED90" s="50">
        <f t="shared" si="45"/>
        <v>0</v>
      </c>
    </row>
    <row r="91" spans="2:134" s="24" customFormat="1" ht="18.75" customHeight="1">
      <c r="B91" s="60">
        <v>83</v>
      </c>
      <c r="C91" s="58" t="s">
        <v>126</v>
      </c>
      <c r="D91" s="49">
        <v>1451.9623</v>
      </c>
      <c r="E91" s="49"/>
      <c r="F91" s="50">
        <f t="shared" si="55"/>
        <v>16217.4</v>
      </c>
      <c r="G91" s="50">
        <f t="shared" si="55"/>
        <v>1292.0334233333333</v>
      </c>
      <c r="H91" s="50">
        <f t="shared" si="56"/>
        <v>1137.6770000000001</v>
      </c>
      <c r="I91" s="50">
        <f t="shared" si="57"/>
        <v>88.05321746746249</v>
      </c>
      <c r="J91" s="50">
        <f>L91-F91</f>
        <v>-16217.4</v>
      </c>
      <c r="K91" s="50">
        <f>M91-H91</f>
        <v>-1137.6770000000001</v>
      </c>
      <c r="L91" s="55"/>
      <c r="M91" s="55"/>
      <c r="N91" s="50">
        <f t="shared" si="46"/>
        <v>6086.299999999999</v>
      </c>
      <c r="O91" s="50">
        <f t="shared" si="47"/>
        <v>447.77509000000003</v>
      </c>
      <c r="P91" s="50">
        <f t="shared" si="48"/>
        <v>293.477</v>
      </c>
      <c r="Q91" s="50">
        <f>SUM(P91*100/O91)</f>
        <v>65.54116264037822</v>
      </c>
      <c r="R91" s="52">
        <f t="shared" si="50"/>
        <v>2602.2</v>
      </c>
      <c r="S91" s="50">
        <f t="shared" si="51"/>
        <v>275.57298000000003</v>
      </c>
      <c r="T91" s="50">
        <f t="shared" si="58"/>
        <v>153.091</v>
      </c>
      <c r="U91" s="50">
        <f t="shared" si="59"/>
        <v>55.5537048661302</v>
      </c>
      <c r="V91" s="49">
        <v>524.2</v>
      </c>
      <c r="W91" s="49">
        <v>55.51278000000001</v>
      </c>
      <c r="X91" s="49">
        <v>42.091</v>
      </c>
      <c r="Y91" s="50">
        <f t="shared" si="60"/>
        <v>75.82218004574803</v>
      </c>
      <c r="Z91" s="49">
        <v>1874.2</v>
      </c>
      <c r="AA91" s="49">
        <v>106.26714</v>
      </c>
      <c r="AB91" s="49">
        <v>107.986</v>
      </c>
      <c r="AC91" s="49">
        <f t="shared" si="61"/>
        <v>101.61748965860944</v>
      </c>
      <c r="AD91" s="49">
        <v>2078</v>
      </c>
      <c r="AE91" s="49">
        <v>220.0602</v>
      </c>
      <c r="AF91" s="49">
        <v>111</v>
      </c>
      <c r="AG91" s="49">
        <f t="shared" si="62"/>
        <v>50.44074303304278</v>
      </c>
      <c r="AH91" s="49">
        <v>16</v>
      </c>
      <c r="AI91" s="49">
        <v>0.2928</v>
      </c>
      <c r="AJ91" s="49">
        <v>4</v>
      </c>
      <c r="AK91" s="49">
        <f t="shared" si="63"/>
        <v>1366.120218579235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53">
        <v>0</v>
      </c>
      <c r="AT91" s="53">
        <v>0</v>
      </c>
      <c r="AU91" s="53">
        <v>0</v>
      </c>
      <c r="AV91" s="49">
        <v>10131.1</v>
      </c>
      <c r="AW91" s="53">
        <v>844.2583333333333</v>
      </c>
      <c r="AX91" s="49">
        <v>844.2</v>
      </c>
      <c r="AY91" s="52">
        <v>10131.1</v>
      </c>
      <c r="AZ91" s="53">
        <f t="shared" si="64"/>
        <v>844.2583333333333</v>
      </c>
      <c r="BA91" s="52"/>
      <c r="BB91" s="49">
        <v>0</v>
      </c>
      <c r="BC91" s="53">
        <v>0</v>
      </c>
      <c r="BD91" s="53"/>
      <c r="BE91" s="53"/>
      <c r="BF91" s="53"/>
      <c r="BG91" s="53"/>
      <c r="BH91" s="52"/>
      <c r="BI91" s="51"/>
      <c r="BJ91" s="51"/>
      <c r="BK91" s="55"/>
      <c r="BL91" s="55"/>
      <c r="BM91" s="55"/>
      <c r="BN91" s="50">
        <f t="shared" si="65"/>
        <v>713.9</v>
      </c>
      <c r="BO91" s="50">
        <f t="shared" si="66"/>
        <v>28.77017</v>
      </c>
      <c r="BP91" s="50">
        <f t="shared" si="67"/>
        <v>0</v>
      </c>
      <c r="BQ91" s="50">
        <f t="shared" si="68"/>
        <v>0</v>
      </c>
      <c r="BR91" s="49">
        <v>713.9</v>
      </c>
      <c r="BS91" s="49">
        <v>28.77017</v>
      </c>
      <c r="BT91" s="49">
        <v>0</v>
      </c>
      <c r="BU91" s="49">
        <v>0</v>
      </c>
      <c r="BV91" s="49">
        <v>0</v>
      </c>
      <c r="BW91" s="49">
        <v>0</v>
      </c>
      <c r="BX91" s="49">
        <v>0</v>
      </c>
      <c r="BY91" s="49">
        <v>0</v>
      </c>
      <c r="BZ91" s="49">
        <v>0</v>
      </c>
      <c r="CA91" s="49">
        <v>0</v>
      </c>
      <c r="CB91" s="49">
        <v>0</v>
      </c>
      <c r="CC91" s="49">
        <v>0</v>
      </c>
      <c r="CD91" s="49">
        <v>0</v>
      </c>
      <c r="CE91" s="49">
        <v>0</v>
      </c>
      <c r="CF91" s="49">
        <v>0</v>
      </c>
      <c r="CG91" s="49">
        <v>0</v>
      </c>
      <c r="CH91" s="49">
        <v>0</v>
      </c>
      <c r="CI91" s="49">
        <v>0</v>
      </c>
      <c r="CJ91" s="49">
        <v>0</v>
      </c>
      <c r="CK91" s="49">
        <v>0</v>
      </c>
      <c r="CL91" s="49">
        <v>0</v>
      </c>
      <c r="CM91" s="49">
        <v>880</v>
      </c>
      <c r="CN91" s="49">
        <v>36.87200000000001</v>
      </c>
      <c r="CO91" s="49">
        <v>28.4</v>
      </c>
      <c r="CP91" s="49">
        <v>880</v>
      </c>
      <c r="CQ91" s="49">
        <v>36.87200000000001</v>
      </c>
      <c r="CR91" s="49">
        <v>28.4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0</v>
      </c>
      <c r="DA91" s="49">
        <v>0</v>
      </c>
      <c r="DB91" s="49">
        <v>0</v>
      </c>
      <c r="DC91" s="49">
        <v>0</v>
      </c>
      <c r="DD91" s="49">
        <v>0</v>
      </c>
      <c r="DE91" s="49">
        <v>0</v>
      </c>
      <c r="DF91" s="50">
        <f t="shared" si="52"/>
        <v>16217.4</v>
      </c>
      <c r="DG91" s="50">
        <f t="shared" si="53"/>
        <v>1292.0334233333333</v>
      </c>
      <c r="DH91" s="50">
        <f t="shared" si="54"/>
        <v>1137.6770000000001</v>
      </c>
      <c r="DI91" s="55">
        <v>0</v>
      </c>
      <c r="DJ91" s="55">
        <v>0</v>
      </c>
      <c r="DK91" s="55">
        <v>0</v>
      </c>
      <c r="DL91" s="49">
        <v>0</v>
      </c>
      <c r="DM91" s="53"/>
      <c r="DN91" s="53"/>
      <c r="DO91" s="52"/>
      <c r="DP91" s="52"/>
      <c r="DQ91" s="52"/>
      <c r="DR91" s="53"/>
      <c r="DS91" s="53"/>
      <c r="DT91" s="53"/>
      <c r="DU91" s="53"/>
      <c r="DV91" s="53"/>
      <c r="DW91" s="53"/>
      <c r="DX91" s="49">
        <v>0</v>
      </c>
      <c r="DY91" s="49">
        <v>0</v>
      </c>
      <c r="DZ91" s="49">
        <v>0</v>
      </c>
      <c r="EA91" s="52">
        <v>0</v>
      </c>
      <c r="EB91" s="50">
        <f>DI91+DL91+DO91+DR91+DU91+DX91</f>
        <v>0</v>
      </c>
      <c r="EC91" s="50">
        <f>DJ91+DM91+DP91+DS91+DV91+DY91</f>
        <v>0</v>
      </c>
      <c r="ED91" s="50">
        <f>DK91+DN91+DQ91+DT91+DW91+DZ91+EA91</f>
        <v>0</v>
      </c>
    </row>
    <row r="92" spans="2:134" s="24" customFormat="1" ht="18.75" customHeight="1">
      <c r="B92" s="60">
        <v>84</v>
      </c>
      <c r="C92" s="58" t="s">
        <v>127</v>
      </c>
      <c r="D92" s="49">
        <v>107.2337</v>
      </c>
      <c r="E92" s="49"/>
      <c r="F92" s="50">
        <f t="shared" si="55"/>
        <v>62353.1</v>
      </c>
      <c r="G92" s="50">
        <f t="shared" si="55"/>
        <v>4728.787299999999</v>
      </c>
      <c r="H92" s="50">
        <f t="shared" si="56"/>
        <v>3344.8779999999997</v>
      </c>
      <c r="I92" s="50">
        <f t="shared" si="57"/>
        <v>70.73437200273314</v>
      </c>
      <c r="J92" s="50">
        <f t="shared" si="44"/>
        <v>-62353.1</v>
      </c>
      <c r="K92" s="50">
        <f t="shared" si="70"/>
        <v>-3344.8779999999997</v>
      </c>
      <c r="L92" s="55"/>
      <c r="M92" s="55"/>
      <c r="N92" s="50">
        <f t="shared" si="46"/>
        <v>23057</v>
      </c>
      <c r="O92" s="50">
        <f t="shared" si="47"/>
        <v>1454.1122999999998</v>
      </c>
      <c r="P92" s="50">
        <f t="shared" si="48"/>
        <v>70.178</v>
      </c>
      <c r="Q92" s="50">
        <f t="shared" si="49"/>
        <v>4.826174704663457</v>
      </c>
      <c r="R92" s="52">
        <f t="shared" si="50"/>
        <v>6207</v>
      </c>
      <c r="S92" s="50">
        <f t="shared" si="51"/>
        <v>657.3213000000001</v>
      </c>
      <c r="T92" s="50">
        <f t="shared" si="58"/>
        <v>0.188</v>
      </c>
      <c r="U92" s="50">
        <f t="shared" si="59"/>
        <v>0.028600929256362144</v>
      </c>
      <c r="V92" s="49">
        <v>1707</v>
      </c>
      <c r="W92" s="49">
        <v>180.7713</v>
      </c>
      <c r="X92" s="49">
        <v>0.188</v>
      </c>
      <c r="Y92" s="50">
        <f t="shared" si="60"/>
        <v>0.1039988095455418</v>
      </c>
      <c r="Z92" s="49">
        <v>8030</v>
      </c>
      <c r="AA92" s="49">
        <v>455.301</v>
      </c>
      <c r="AB92" s="49">
        <v>0</v>
      </c>
      <c r="AC92" s="49">
        <f t="shared" si="61"/>
        <v>0</v>
      </c>
      <c r="AD92" s="49">
        <v>4500</v>
      </c>
      <c r="AE92" s="49">
        <v>476.55</v>
      </c>
      <c r="AF92" s="49">
        <v>0</v>
      </c>
      <c r="AG92" s="49">
        <f t="shared" si="62"/>
        <v>0</v>
      </c>
      <c r="AH92" s="49">
        <v>1030</v>
      </c>
      <c r="AI92" s="49">
        <v>18.849000000000004</v>
      </c>
      <c r="AJ92" s="49">
        <v>0</v>
      </c>
      <c r="AK92" s="49">
        <f t="shared" si="63"/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53">
        <v>0</v>
      </c>
      <c r="AT92" s="53">
        <v>0</v>
      </c>
      <c r="AU92" s="53">
        <v>0</v>
      </c>
      <c r="AV92" s="49">
        <v>39296.1</v>
      </c>
      <c r="AW92" s="53">
        <v>3274.6749999999997</v>
      </c>
      <c r="AX92" s="49">
        <v>3274.7</v>
      </c>
      <c r="AY92" s="52">
        <v>39296.1</v>
      </c>
      <c r="AZ92" s="53">
        <f t="shared" si="64"/>
        <v>3274.6749999999997</v>
      </c>
      <c r="BA92" s="52"/>
      <c r="BB92" s="49">
        <v>0</v>
      </c>
      <c r="BC92" s="53">
        <v>0</v>
      </c>
      <c r="BD92" s="53"/>
      <c r="BE92" s="53"/>
      <c r="BF92" s="53"/>
      <c r="BG92" s="53"/>
      <c r="BH92" s="52"/>
      <c r="BI92" s="51"/>
      <c r="BJ92" s="51"/>
      <c r="BK92" s="55"/>
      <c r="BL92" s="55"/>
      <c r="BM92" s="55"/>
      <c r="BN92" s="50">
        <f t="shared" si="65"/>
        <v>2350</v>
      </c>
      <c r="BO92" s="50">
        <f t="shared" si="66"/>
        <v>94.705</v>
      </c>
      <c r="BP92" s="50">
        <f t="shared" si="67"/>
        <v>0</v>
      </c>
      <c r="BQ92" s="50">
        <f t="shared" si="68"/>
        <v>0</v>
      </c>
      <c r="BR92" s="49">
        <v>2350</v>
      </c>
      <c r="BS92" s="49">
        <v>94.705</v>
      </c>
      <c r="BT92" s="49">
        <v>0</v>
      </c>
      <c r="BU92" s="49">
        <v>0</v>
      </c>
      <c r="BV92" s="49">
        <v>0</v>
      </c>
      <c r="BW92" s="49">
        <v>0</v>
      </c>
      <c r="BX92" s="49">
        <v>0</v>
      </c>
      <c r="BY92" s="49">
        <v>0</v>
      </c>
      <c r="BZ92" s="49">
        <v>0</v>
      </c>
      <c r="CA92" s="49">
        <v>0</v>
      </c>
      <c r="CB92" s="49">
        <v>0</v>
      </c>
      <c r="CC92" s="49">
        <v>0</v>
      </c>
      <c r="CD92" s="49">
        <v>0</v>
      </c>
      <c r="CE92" s="49">
        <v>0</v>
      </c>
      <c r="CF92" s="49">
        <v>0</v>
      </c>
      <c r="CG92" s="49">
        <v>0</v>
      </c>
      <c r="CH92" s="49">
        <v>0</v>
      </c>
      <c r="CI92" s="49">
        <v>0</v>
      </c>
      <c r="CJ92" s="49">
        <v>60</v>
      </c>
      <c r="CK92" s="49">
        <v>2.5140000000000002</v>
      </c>
      <c r="CL92" s="49">
        <v>69.99</v>
      </c>
      <c r="CM92" s="49">
        <v>4180</v>
      </c>
      <c r="CN92" s="49">
        <v>175.142</v>
      </c>
      <c r="CO92" s="49">
        <v>0</v>
      </c>
      <c r="CP92" s="49">
        <v>2500</v>
      </c>
      <c r="CQ92" s="49">
        <v>104.75</v>
      </c>
      <c r="CR92" s="49">
        <v>0</v>
      </c>
      <c r="CS92" s="49">
        <v>0</v>
      </c>
      <c r="CT92" s="49">
        <v>0</v>
      </c>
      <c r="CU92" s="49">
        <v>0</v>
      </c>
      <c r="CV92" s="49">
        <v>0</v>
      </c>
      <c r="CW92" s="49">
        <v>0</v>
      </c>
      <c r="CX92" s="49">
        <v>0</v>
      </c>
      <c r="CY92" s="49">
        <v>0</v>
      </c>
      <c r="CZ92" s="49">
        <v>0</v>
      </c>
      <c r="DA92" s="49">
        <v>0</v>
      </c>
      <c r="DB92" s="49">
        <v>1200</v>
      </c>
      <c r="DC92" s="49">
        <v>50.28</v>
      </c>
      <c r="DD92" s="49">
        <v>0</v>
      </c>
      <c r="DE92" s="49">
        <v>0</v>
      </c>
      <c r="DF92" s="50">
        <f t="shared" si="52"/>
        <v>62353.1</v>
      </c>
      <c r="DG92" s="50">
        <f t="shared" si="53"/>
        <v>4728.787299999999</v>
      </c>
      <c r="DH92" s="50">
        <f t="shared" si="54"/>
        <v>3344.8779999999997</v>
      </c>
      <c r="DI92" s="55">
        <v>0</v>
      </c>
      <c r="DJ92" s="55">
        <v>0</v>
      </c>
      <c r="DK92" s="55">
        <v>0</v>
      </c>
      <c r="DL92" s="49">
        <v>0</v>
      </c>
      <c r="DM92" s="53"/>
      <c r="DN92" s="53"/>
      <c r="DO92" s="52"/>
      <c r="DP92" s="52"/>
      <c r="DQ92" s="52"/>
      <c r="DR92" s="53"/>
      <c r="DS92" s="53"/>
      <c r="DT92" s="53"/>
      <c r="DU92" s="53"/>
      <c r="DV92" s="53"/>
      <c r="DW92" s="53"/>
      <c r="DX92" s="49">
        <v>0</v>
      </c>
      <c r="DY92" s="49">
        <v>0</v>
      </c>
      <c r="DZ92" s="49">
        <v>0</v>
      </c>
      <c r="EA92" s="52">
        <v>0</v>
      </c>
      <c r="EB92" s="50">
        <f t="shared" si="71"/>
        <v>0</v>
      </c>
      <c r="EC92" s="50">
        <f t="shared" si="69"/>
        <v>0</v>
      </c>
      <c r="ED92" s="50">
        <f t="shared" si="45"/>
        <v>0</v>
      </c>
    </row>
    <row r="93" spans="2:134" s="24" customFormat="1" ht="18.75" customHeight="1">
      <c r="B93" s="60">
        <v>85</v>
      </c>
      <c r="C93" s="58" t="s">
        <v>128</v>
      </c>
      <c r="D93" s="49">
        <v>644.0678</v>
      </c>
      <c r="E93" s="49"/>
      <c r="F93" s="50">
        <f t="shared" si="55"/>
        <v>66137.6</v>
      </c>
      <c r="G93" s="50">
        <f t="shared" si="55"/>
        <v>4969.303336666666</v>
      </c>
      <c r="H93" s="50">
        <f t="shared" si="56"/>
        <v>3851.731</v>
      </c>
      <c r="I93" s="50">
        <f t="shared" si="57"/>
        <v>77.510482638069</v>
      </c>
      <c r="J93" s="50">
        <f t="shared" si="44"/>
        <v>-66137.6</v>
      </c>
      <c r="K93" s="50">
        <f t="shared" si="70"/>
        <v>-3851.731</v>
      </c>
      <c r="L93" s="55"/>
      <c r="M93" s="55"/>
      <c r="N93" s="50">
        <f t="shared" si="46"/>
        <v>27438.9</v>
      </c>
      <c r="O93" s="50">
        <f t="shared" si="47"/>
        <v>1744.41167</v>
      </c>
      <c r="P93" s="50">
        <f t="shared" si="48"/>
        <v>626.831</v>
      </c>
      <c r="Q93" s="50">
        <f t="shared" si="49"/>
        <v>35.933662379133246</v>
      </c>
      <c r="R93" s="52">
        <f t="shared" si="50"/>
        <v>6500</v>
      </c>
      <c r="S93" s="50">
        <f t="shared" si="51"/>
        <v>688.35</v>
      </c>
      <c r="T93" s="50">
        <f t="shared" si="58"/>
        <v>510.215</v>
      </c>
      <c r="U93" s="50">
        <f t="shared" si="59"/>
        <v>74.12144984382945</v>
      </c>
      <c r="V93" s="49">
        <v>550</v>
      </c>
      <c r="W93" s="49">
        <v>58.245</v>
      </c>
      <c r="X93" s="49">
        <v>0.215</v>
      </c>
      <c r="Y93" s="50">
        <f t="shared" si="60"/>
        <v>0.36913039745900933</v>
      </c>
      <c r="Z93" s="49">
        <v>12500</v>
      </c>
      <c r="AA93" s="49">
        <v>708.75</v>
      </c>
      <c r="AB93" s="49">
        <v>4.616</v>
      </c>
      <c r="AC93" s="49">
        <f t="shared" si="61"/>
        <v>0.6512874779541445</v>
      </c>
      <c r="AD93" s="49">
        <v>5950</v>
      </c>
      <c r="AE93" s="49">
        <v>630.105</v>
      </c>
      <c r="AF93" s="49">
        <v>510</v>
      </c>
      <c r="AG93" s="49">
        <f t="shared" si="62"/>
        <v>80.93889113719142</v>
      </c>
      <c r="AH93" s="49">
        <v>232</v>
      </c>
      <c r="AI93" s="49">
        <v>4.2456</v>
      </c>
      <c r="AJ93" s="49">
        <v>103</v>
      </c>
      <c r="AK93" s="49">
        <f t="shared" si="63"/>
        <v>2426.041077821745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53">
        <v>0</v>
      </c>
      <c r="AT93" s="53">
        <v>0</v>
      </c>
      <c r="AU93" s="53">
        <v>0</v>
      </c>
      <c r="AV93" s="49">
        <v>38698.7</v>
      </c>
      <c r="AW93" s="53">
        <v>3224.8916666666664</v>
      </c>
      <c r="AX93" s="49">
        <v>3224.9</v>
      </c>
      <c r="AY93" s="52">
        <v>38698.7</v>
      </c>
      <c r="AZ93" s="53">
        <f t="shared" si="64"/>
        <v>3224.8916666666664</v>
      </c>
      <c r="BA93" s="52"/>
      <c r="BB93" s="49">
        <v>0</v>
      </c>
      <c r="BC93" s="53">
        <v>0</v>
      </c>
      <c r="BD93" s="53"/>
      <c r="BE93" s="53"/>
      <c r="BF93" s="53"/>
      <c r="BG93" s="53"/>
      <c r="BH93" s="52"/>
      <c r="BI93" s="51"/>
      <c r="BJ93" s="51"/>
      <c r="BK93" s="55"/>
      <c r="BL93" s="55"/>
      <c r="BM93" s="55"/>
      <c r="BN93" s="50">
        <f t="shared" si="65"/>
        <v>501.9</v>
      </c>
      <c r="BO93" s="50">
        <f t="shared" si="66"/>
        <v>20.22657</v>
      </c>
      <c r="BP93" s="50">
        <f t="shared" si="67"/>
        <v>9</v>
      </c>
      <c r="BQ93" s="50">
        <f t="shared" si="68"/>
        <v>44.49592788100009</v>
      </c>
      <c r="BR93" s="49">
        <v>393.9</v>
      </c>
      <c r="BS93" s="49">
        <v>15.87417</v>
      </c>
      <c r="BT93" s="49">
        <v>0</v>
      </c>
      <c r="BU93" s="49">
        <v>0</v>
      </c>
      <c r="BV93" s="49">
        <v>0</v>
      </c>
      <c r="BW93" s="49">
        <v>0</v>
      </c>
      <c r="BX93" s="49">
        <v>0</v>
      </c>
      <c r="BY93" s="49">
        <v>0</v>
      </c>
      <c r="BZ93" s="49">
        <v>0</v>
      </c>
      <c r="CA93" s="49">
        <v>108</v>
      </c>
      <c r="CB93" s="49">
        <v>4.3524</v>
      </c>
      <c r="CC93" s="49">
        <v>9</v>
      </c>
      <c r="CD93" s="49">
        <v>0</v>
      </c>
      <c r="CE93" s="49">
        <v>0</v>
      </c>
      <c r="CF93" s="49">
        <v>0</v>
      </c>
      <c r="CG93" s="49">
        <v>0</v>
      </c>
      <c r="CH93" s="49">
        <v>0</v>
      </c>
      <c r="CI93" s="49">
        <v>0</v>
      </c>
      <c r="CJ93" s="49">
        <v>0</v>
      </c>
      <c r="CK93" s="49">
        <v>0</v>
      </c>
      <c r="CL93" s="49">
        <v>0</v>
      </c>
      <c r="CM93" s="49">
        <v>7105</v>
      </c>
      <c r="CN93" s="49">
        <v>297.6995</v>
      </c>
      <c r="CO93" s="49">
        <v>0</v>
      </c>
      <c r="CP93" s="49">
        <v>3305</v>
      </c>
      <c r="CQ93" s="49">
        <v>138.4795</v>
      </c>
      <c r="CR93" s="49">
        <v>0</v>
      </c>
      <c r="CS93" s="49">
        <v>0</v>
      </c>
      <c r="CT93" s="49">
        <v>0</v>
      </c>
      <c r="CU93" s="49">
        <v>0</v>
      </c>
      <c r="CV93" s="49">
        <v>0</v>
      </c>
      <c r="CW93" s="49">
        <v>0</v>
      </c>
      <c r="CX93" s="49">
        <v>0</v>
      </c>
      <c r="CY93" s="49">
        <v>0</v>
      </c>
      <c r="CZ93" s="49">
        <v>0</v>
      </c>
      <c r="DA93" s="49">
        <v>0</v>
      </c>
      <c r="DB93" s="49">
        <v>600</v>
      </c>
      <c r="DC93" s="49">
        <v>25.14</v>
      </c>
      <c r="DD93" s="49">
        <v>0</v>
      </c>
      <c r="DE93" s="49">
        <v>0</v>
      </c>
      <c r="DF93" s="50">
        <f t="shared" si="52"/>
        <v>66137.6</v>
      </c>
      <c r="DG93" s="50">
        <f t="shared" si="53"/>
        <v>4969.303336666666</v>
      </c>
      <c r="DH93" s="50">
        <f t="shared" si="54"/>
        <v>3851.731</v>
      </c>
      <c r="DI93" s="55">
        <v>0</v>
      </c>
      <c r="DJ93" s="55">
        <v>0</v>
      </c>
      <c r="DK93" s="55">
        <v>0</v>
      </c>
      <c r="DL93" s="49">
        <v>0</v>
      </c>
      <c r="DM93" s="53"/>
      <c r="DN93" s="53"/>
      <c r="DO93" s="52"/>
      <c r="DP93" s="52"/>
      <c r="DQ93" s="52"/>
      <c r="DR93" s="53"/>
      <c r="DS93" s="53"/>
      <c r="DT93" s="53"/>
      <c r="DU93" s="53"/>
      <c r="DV93" s="53"/>
      <c r="DW93" s="53"/>
      <c r="DX93" s="49">
        <v>0</v>
      </c>
      <c r="DY93" s="49">
        <v>0</v>
      </c>
      <c r="DZ93" s="49">
        <v>0</v>
      </c>
      <c r="EA93" s="52">
        <v>0</v>
      </c>
      <c r="EB93" s="50">
        <f t="shared" si="71"/>
        <v>0</v>
      </c>
      <c r="EC93" s="50">
        <f t="shared" si="69"/>
        <v>0</v>
      </c>
      <c r="ED93" s="50">
        <f t="shared" si="45"/>
        <v>0</v>
      </c>
    </row>
    <row r="94" spans="2:134" s="24" customFormat="1" ht="18.75" customHeight="1">
      <c r="B94" s="60">
        <v>86</v>
      </c>
      <c r="C94" s="58" t="s">
        <v>129</v>
      </c>
      <c r="D94" s="49">
        <v>323.49199999999996</v>
      </c>
      <c r="E94" s="49"/>
      <c r="F94" s="50">
        <f t="shared" si="55"/>
        <v>4919</v>
      </c>
      <c r="G94" s="50">
        <f t="shared" si="55"/>
        <v>401.6283666666667</v>
      </c>
      <c r="H94" s="50">
        <f t="shared" si="56"/>
        <v>301.5</v>
      </c>
      <c r="I94" s="50">
        <f t="shared" si="57"/>
        <v>75.06939873353899</v>
      </c>
      <c r="J94" s="50">
        <f t="shared" si="44"/>
        <v>-4919</v>
      </c>
      <c r="K94" s="50">
        <f t="shared" si="70"/>
        <v>-301.5</v>
      </c>
      <c r="L94" s="55"/>
      <c r="M94" s="55"/>
      <c r="N94" s="50">
        <f t="shared" si="46"/>
        <v>1419</v>
      </c>
      <c r="O94" s="50">
        <f t="shared" si="47"/>
        <v>109.96170000000001</v>
      </c>
      <c r="P94" s="50">
        <f t="shared" si="48"/>
        <v>9.8</v>
      </c>
      <c r="Q94" s="50">
        <f t="shared" si="49"/>
        <v>8.912193972992416</v>
      </c>
      <c r="R94" s="52">
        <f t="shared" si="50"/>
        <v>700</v>
      </c>
      <c r="S94" s="50">
        <f t="shared" si="51"/>
        <v>74.13</v>
      </c>
      <c r="T94" s="50">
        <f t="shared" si="58"/>
        <v>0</v>
      </c>
      <c r="U94" s="50">
        <f t="shared" si="59"/>
        <v>0</v>
      </c>
      <c r="V94" s="49">
        <v>0</v>
      </c>
      <c r="W94" s="49">
        <v>0</v>
      </c>
      <c r="X94" s="49">
        <v>0</v>
      </c>
      <c r="Y94" s="50" t="e">
        <f t="shared" si="60"/>
        <v>#DIV/0!</v>
      </c>
      <c r="Z94" s="49">
        <v>440</v>
      </c>
      <c r="AA94" s="49">
        <v>24.948</v>
      </c>
      <c r="AB94" s="49">
        <v>9.8</v>
      </c>
      <c r="AC94" s="49">
        <f t="shared" si="61"/>
        <v>39.28170594837262</v>
      </c>
      <c r="AD94" s="49">
        <v>700</v>
      </c>
      <c r="AE94" s="49">
        <v>74.13</v>
      </c>
      <c r="AF94" s="49">
        <v>0</v>
      </c>
      <c r="AG94" s="49">
        <f t="shared" si="62"/>
        <v>0</v>
      </c>
      <c r="AH94" s="49">
        <v>24</v>
      </c>
      <c r="AI94" s="49">
        <v>0.4392</v>
      </c>
      <c r="AJ94" s="49">
        <v>0</v>
      </c>
      <c r="AK94" s="49">
        <f t="shared" si="63"/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53">
        <v>0</v>
      </c>
      <c r="AT94" s="53">
        <v>0</v>
      </c>
      <c r="AU94" s="53">
        <v>0</v>
      </c>
      <c r="AV94" s="49">
        <v>3500</v>
      </c>
      <c r="AW94" s="53">
        <v>291.6666666666667</v>
      </c>
      <c r="AX94" s="49">
        <v>291.7</v>
      </c>
      <c r="AY94" s="52">
        <v>3500</v>
      </c>
      <c r="AZ94" s="53">
        <f t="shared" si="64"/>
        <v>291.6666666666667</v>
      </c>
      <c r="BA94" s="52"/>
      <c r="BB94" s="49">
        <v>0</v>
      </c>
      <c r="BC94" s="53">
        <v>0</v>
      </c>
      <c r="BD94" s="53"/>
      <c r="BE94" s="53"/>
      <c r="BF94" s="53"/>
      <c r="BG94" s="53"/>
      <c r="BH94" s="52"/>
      <c r="BI94" s="51"/>
      <c r="BJ94" s="51"/>
      <c r="BK94" s="55"/>
      <c r="BL94" s="55"/>
      <c r="BM94" s="55"/>
      <c r="BN94" s="50">
        <f t="shared" si="65"/>
        <v>150</v>
      </c>
      <c r="BO94" s="50">
        <f t="shared" si="66"/>
        <v>6.045</v>
      </c>
      <c r="BP94" s="50">
        <f t="shared" si="67"/>
        <v>0</v>
      </c>
      <c r="BQ94" s="50">
        <f t="shared" si="68"/>
        <v>0</v>
      </c>
      <c r="BR94" s="49">
        <v>150</v>
      </c>
      <c r="BS94" s="49">
        <v>6.045</v>
      </c>
      <c r="BT94" s="49">
        <v>0</v>
      </c>
      <c r="BU94" s="49">
        <v>0</v>
      </c>
      <c r="BV94" s="49">
        <v>0</v>
      </c>
      <c r="BW94" s="49">
        <v>0</v>
      </c>
      <c r="BX94" s="49">
        <v>0</v>
      </c>
      <c r="BY94" s="49">
        <v>0</v>
      </c>
      <c r="BZ94" s="49">
        <v>0</v>
      </c>
      <c r="CA94" s="49">
        <v>0</v>
      </c>
      <c r="CB94" s="49">
        <v>0</v>
      </c>
      <c r="CC94" s="49">
        <v>0</v>
      </c>
      <c r="CD94" s="49">
        <v>0</v>
      </c>
      <c r="CE94" s="49">
        <v>0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105</v>
      </c>
      <c r="CN94" s="49">
        <v>4.399500000000001</v>
      </c>
      <c r="CO94" s="49">
        <v>0</v>
      </c>
      <c r="CP94" s="49">
        <v>105</v>
      </c>
      <c r="CQ94" s="49">
        <v>4.399500000000001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0</v>
      </c>
      <c r="DA94" s="49">
        <v>0</v>
      </c>
      <c r="DB94" s="49">
        <v>0</v>
      </c>
      <c r="DC94" s="49">
        <v>0</v>
      </c>
      <c r="DD94" s="49">
        <v>0</v>
      </c>
      <c r="DE94" s="49">
        <v>0</v>
      </c>
      <c r="DF94" s="50">
        <f t="shared" si="52"/>
        <v>4919</v>
      </c>
      <c r="DG94" s="50">
        <f t="shared" si="53"/>
        <v>401.6283666666667</v>
      </c>
      <c r="DH94" s="50">
        <f t="shared" si="54"/>
        <v>301.5</v>
      </c>
      <c r="DI94" s="55">
        <v>0</v>
      </c>
      <c r="DJ94" s="55">
        <v>0</v>
      </c>
      <c r="DK94" s="55">
        <v>0</v>
      </c>
      <c r="DL94" s="49">
        <v>0</v>
      </c>
      <c r="DM94" s="53"/>
      <c r="DN94" s="53"/>
      <c r="DO94" s="52"/>
      <c r="DP94" s="52"/>
      <c r="DQ94" s="52"/>
      <c r="DR94" s="53"/>
      <c r="DS94" s="53"/>
      <c r="DT94" s="53"/>
      <c r="DU94" s="53"/>
      <c r="DV94" s="53"/>
      <c r="DW94" s="53"/>
      <c r="DX94" s="49">
        <v>0</v>
      </c>
      <c r="DY94" s="49">
        <v>0</v>
      </c>
      <c r="DZ94" s="49">
        <v>0</v>
      </c>
      <c r="EA94" s="52">
        <v>0</v>
      </c>
      <c r="EB94" s="50">
        <f t="shared" si="71"/>
        <v>0</v>
      </c>
      <c r="EC94" s="50">
        <f t="shared" si="69"/>
        <v>0</v>
      </c>
      <c r="ED94" s="50">
        <f t="shared" si="45"/>
        <v>0</v>
      </c>
    </row>
    <row r="95" spans="2:134" s="24" customFormat="1" ht="18.75" customHeight="1">
      <c r="B95" s="60">
        <v>87</v>
      </c>
      <c r="C95" s="58" t="s">
        <v>130</v>
      </c>
      <c r="D95" s="49">
        <v>746.8062</v>
      </c>
      <c r="E95" s="49"/>
      <c r="F95" s="50">
        <f t="shared" si="55"/>
        <v>15147.7</v>
      </c>
      <c r="G95" s="50">
        <f t="shared" si="55"/>
        <v>1237.4749666666667</v>
      </c>
      <c r="H95" s="50">
        <f t="shared" si="56"/>
        <v>1039.55</v>
      </c>
      <c r="I95" s="50">
        <f t="shared" si="57"/>
        <v>84.00573975247283</v>
      </c>
      <c r="J95" s="50">
        <f t="shared" si="44"/>
        <v>-15147.7</v>
      </c>
      <c r="K95" s="50">
        <f t="shared" si="70"/>
        <v>-1039.55</v>
      </c>
      <c r="L95" s="55"/>
      <c r="M95" s="55"/>
      <c r="N95" s="50">
        <f t="shared" si="46"/>
        <v>4091</v>
      </c>
      <c r="O95" s="50">
        <f t="shared" si="47"/>
        <v>316.08330000000007</v>
      </c>
      <c r="P95" s="50">
        <f t="shared" si="48"/>
        <v>118.15</v>
      </c>
      <c r="Q95" s="50">
        <f t="shared" si="49"/>
        <v>37.3793870160176</v>
      </c>
      <c r="R95" s="52">
        <f t="shared" si="50"/>
        <v>2020</v>
      </c>
      <c r="S95" s="50">
        <f t="shared" si="51"/>
        <v>213.918</v>
      </c>
      <c r="T95" s="50">
        <f t="shared" si="58"/>
        <v>90</v>
      </c>
      <c r="U95" s="50">
        <f t="shared" si="59"/>
        <v>42.07219588814405</v>
      </c>
      <c r="V95" s="49">
        <v>20</v>
      </c>
      <c r="W95" s="49">
        <v>2.118</v>
      </c>
      <c r="X95" s="49">
        <v>0</v>
      </c>
      <c r="Y95" s="50">
        <f t="shared" si="60"/>
        <v>0</v>
      </c>
      <c r="Z95" s="49">
        <v>1140</v>
      </c>
      <c r="AA95" s="49">
        <v>64.638</v>
      </c>
      <c r="AB95" s="49">
        <v>0</v>
      </c>
      <c r="AC95" s="49">
        <f t="shared" si="61"/>
        <v>0</v>
      </c>
      <c r="AD95" s="49">
        <v>2000</v>
      </c>
      <c r="AE95" s="49">
        <v>211.8</v>
      </c>
      <c r="AF95" s="49">
        <v>90</v>
      </c>
      <c r="AG95" s="49">
        <f t="shared" si="62"/>
        <v>42.49291784702549</v>
      </c>
      <c r="AH95" s="49">
        <v>44</v>
      </c>
      <c r="AI95" s="49">
        <v>0.8052</v>
      </c>
      <c r="AJ95" s="49">
        <v>0</v>
      </c>
      <c r="AK95" s="49">
        <f t="shared" si="63"/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53">
        <v>0</v>
      </c>
      <c r="AT95" s="53">
        <v>0</v>
      </c>
      <c r="AU95" s="53">
        <v>0</v>
      </c>
      <c r="AV95" s="49">
        <v>11056.7</v>
      </c>
      <c r="AW95" s="53">
        <v>921.3916666666668</v>
      </c>
      <c r="AX95" s="49">
        <v>921.4</v>
      </c>
      <c r="AY95" s="52">
        <v>11056.7</v>
      </c>
      <c r="AZ95" s="53">
        <f t="shared" si="64"/>
        <v>921.3916666666668</v>
      </c>
      <c r="BA95" s="52"/>
      <c r="BB95" s="49">
        <v>0</v>
      </c>
      <c r="BC95" s="53">
        <v>0</v>
      </c>
      <c r="BD95" s="53"/>
      <c r="BE95" s="53"/>
      <c r="BF95" s="53"/>
      <c r="BG95" s="53"/>
      <c r="BH95" s="52"/>
      <c r="BI95" s="51"/>
      <c r="BJ95" s="51"/>
      <c r="BK95" s="55"/>
      <c r="BL95" s="55"/>
      <c r="BM95" s="55"/>
      <c r="BN95" s="50">
        <f t="shared" si="65"/>
        <v>277</v>
      </c>
      <c r="BO95" s="50">
        <f t="shared" si="66"/>
        <v>11.1631</v>
      </c>
      <c r="BP95" s="50">
        <f t="shared" si="67"/>
        <v>12.5</v>
      </c>
      <c r="BQ95" s="50">
        <f t="shared" si="68"/>
        <v>111.9760639965601</v>
      </c>
      <c r="BR95" s="49">
        <v>205</v>
      </c>
      <c r="BS95" s="49">
        <v>8.2615</v>
      </c>
      <c r="BT95" s="49">
        <v>6.5</v>
      </c>
      <c r="BU95" s="49">
        <v>0</v>
      </c>
      <c r="BV95" s="49">
        <v>0</v>
      </c>
      <c r="BW95" s="49">
        <v>0</v>
      </c>
      <c r="BX95" s="49">
        <v>0</v>
      </c>
      <c r="BY95" s="49">
        <v>0</v>
      </c>
      <c r="BZ95" s="49">
        <v>0</v>
      </c>
      <c r="CA95" s="49">
        <v>72</v>
      </c>
      <c r="CB95" s="49">
        <v>2.9016</v>
      </c>
      <c r="CC95" s="49">
        <v>6</v>
      </c>
      <c r="CD95" s="49">
        <v>0</v>
      </c>
      <c r="CE95" s="49">
        <v>0</v>
      </c>
      <c r="CF95" s="49">
        <v>0</v>
      </c>
      <c r="CG95" s="49">
        <v>0</v>
      </c>
      <c r="CH95" s="49">
        <v>0</v>
      </c>
      <c r="CI95" s="49">
        <v>0</v>
      </c>
      <c r="CJ95" s="49">
        <v>0</v>
      </c>
      <c r="CK95" s="49">
        <v>0</v>
      </c>
      <c r="CL95" s="49">
        <v>0</v>
      </c>
      <c r="CM95" s="49">
        <v>610</v>
      </c>
      <c r="CN95" s="49">
        <v>25.559</v>
      </c>
      <c r="CO95" s="49">
        <v>15.65</v>
      </c>
      <c r="CP95" s="49">
        <v>610</v>
      </c>
      <c r="CQ95" s="49">
        <v>25.559</v>
      </c>
      <c r="CR95" s="49">
        <v>15.65</v>
      </c>
      <c r="CS95" s="49">
        <v>0</v>
      </c>
      <c r="CT95" s="49">
        <v>0</v>
      </c>
      <c r="CU95" s="49">
        <v>0</v>
      </c>
      <c r="CV95" s="49">
        <v>0</v>
      </c>
      <c r="CW95" s="49">
        <v>0</v>
      </c>
      <c r="CX95" s="49">
        <v>0</v>
      </c>
      <c r="CY95" s="49">
        <v>0</v>
      </c>
      <c r="CZ95" s="49">
        <v>0</v>
      </c>
      <c r="DA95" s="49">
        <v>0</v>
      </c>
      <c r="DB95" s="49">
        <v>0</v>
      </c>
      <c r="DC95" s="49">
        <v>0</v>
      </c>
      <c r="DD95" s="49">
        <v>0</v>
      </c>
      <c r="DE95" s="49">
        <v>0</v>
      </c>
      <c r="DF95" s="50">
        <f t="shared" si="52"/>
        <v>15147.7</v>
      </c>
      <c r="DG95" s="50">
        <f t="shared" si="53"/>
        <v>1237.4749666666667</v>
      </c>
      <c r="DH95" s="50">
        <f t="shared" si="54"/>
        <v>1039.55</v>
      </c>
      <c r="DI95" s="55">
        <v>0</v>
      </c>
      <c r="DJ95" s="55">
        <v>0</v>
      </c>
      <c r="DK95" s="55">
        <v>0</v>
      </c>
      <c r="DL95" s="49">
        <v>0</v>
      </c>
      <c r="DM95" s="53"/>
      <c r="DN95" s="53"/>
      <c r="DO95" s="52"/>
      <c r="DP95" s="52"/>
      <c r="DQ95" s="52"/>
      <c r="DR95" s="53"/>
      <c r="DS95" s="53"/>
      <c r="DT95" s="53"/>
      <c r="DU95" s="53"/>
      <c r="DV95" s="53"/>
      <c r="DW95" s="53"/>
      <c r="DX95" s="49">
        <v>0</v>
      </c>
      <c r="DY95" s="49">
        <v>0</v>
      </c>
      <c r="DZ95" s="49">
        <v>0</v>
      </c>
      <c r="EA95" s="52">
        <v>0</v>
      </c>
      <c r="EB95" s="50">
        <f t="shared" si="71"/>
        <v>0</v>
      </c>
      <c r="EC95" s="50">
        <f t="shared" si="69"/>
        <v>0</v>
      </c>
      <c r="ED95" s="50">
        <f t="shared" si="45"/>
        <v>0</v>
      </c>
    </row>
    <row r="96" spans="2:134" s="24" customFormat="1" ht="18.75" customHeight="1">
      <c r="B96" s="60">
        <v>88</v>
      </c>
      <c r="C96" s="58" t="s">
        <v>138</v>
      </c>
      <c r="D96" s="49">
        <v>222.7549</v>
      </c>
      <c r="E96" s="49"/>
      <c r="F96" s="50">
        <f t="shared" si="55"/>
        <v>16126.5</v>
      </c>
      <c r="G96" s="50">
        <f t="shared" si="55"/>
        <v>1300.7700333333335</v>
      </c>
      <c r="H96" s="50">
        <f t="shared" si="56"/>
        <v>1904.729</v>
      </c>
      <c r="I96" s="50">
        <f t="shared" si="57"/>
        <v>146.43087949366196</v>
      </c>
      <c r="J96" s="50">
        <f t="shared" si="44"/>
        <v>-16126.5</v>
      </c>
      <c r="K96" s="50">
        <f t="shared" si="70"/>
        <v>-1904.729</v>
      </c>
      <c r="L96" s="55"/>
      <c r="M96" s="55"/>
      <c r="N96" s="50">
        <f t="shared" si="46"/>
        <v>4583</v>
      </c>
      <c r="O96" s="50">
        <f t="shared" si="47"/>
        <v>338.81170000000003</v>
      </c>
      <c r="P96" s="50">
        <f t="shared" si="48"/>
        <v>942.729</v>
      </c>
      <c r="Q96" s="50">
        <f t="shared" si="49"/>
        <v>278.24570402970147</v>
      </c>
      <c r="R96" s="52">
        <f t="shared" si="50"/>
        <v>2120</v>
      </c>
      <c r="S96" s="50">
        <f t="shared" si="51"/>
        <v>224.50799999999998</v>
      </c>
      <c r="T96" s="50">
        <f t="shared" si="58"/>
        <v>918.729</v>
      </c>
      <c r="U96" s="50">
        <f t="shared" si="59"/>
        <v>409.21882516435943</v>
      </c>
      <c r="V96" s="49">
        <v>840</v>
      </c>
      <c r="W96" s="49">
        <v>88.956</v>
      </c>
      <c r="X96" s="49">
        <v>804.029</v>
      </c>
      <c r="Y96" s="50">
        <f t="shared" si="60"/>
        <v>903.8502180853457</v>
      </c>
      <c r="Z96" s="49">
        <v>904</v>
      </c>
      <c r="AA96" s="49">
        <v>51.25679999999999</v>
      </c>
      <c r="AB96" s="49">
        <v>0</v>
      </c>
      <c r="AC96" s="49">
        <f t="shared" si="61"/>
        <v>0</v>
      </c>
      <c r="AD96" s="49">
        <v>1280</v>
      </c>
      <c r="AE96" s="49">
        <v>135.552</v>
      </c>
      <c r="AF96" s="49">
        <v>114.7</v>
      </c>
      <c r="AG96" s="49">
        <f t="shared" si="62"/>
        <v>84.61697355996223</v>
      </c>
      <c r="AH96" s="49">
        <v>80</v>
      </c>
      <c r="AI96" s="49">
        <v>1.4640000000000002</v>
      </c>
      <c r="AJ96" s="49">
        <v>0</v>
      </c>
      <c r="AK96" s="49">
        <f t="shared" si="63"/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53">
        <v>0</v>
      </c>
      <c r="AT96" s="53">
        <v>0</v>
      </c>
      <c r="AU96" s="53">
        <v>0</v>
      </c>
      <c r="AV96" s="49">
        <v>11543.5</v>
      </c>
      <c r="AW96" s="53">
        <v>961.9583333333334</v>
      </c>
      <c r="AX96" s="49">
        <v>962</v>
      </c>
      <c r="AY96" s="52">
        <v>11543.5</v>
      </c>
      <c r="AZ96" s="53">
        <f t="shared" si="64"/>
        <v>961.9583333333334</v>
      </c>
      <c r="BA96" s="52"/>
      <c r="BB96" s="49">
        <v>0</v>
      </c>
      <c r="BC96" s="53">
        <v>0</v>
      </c>
      <c r="BD96" s="53"/>
      <c r="BE96" s="53"/>
      <c r="BF96" s="53"/>
      <c r="BG96" s="53"/>
      <c r="BH96" s="52"/>
      <c r="BI96" s="51"/>
      <c r="BJ96" s="51"/>
      <c r="BK96" s="55"/>
      <c r="BL96" s="55"/>
      <c r="BM96" s="55"/>
      <c r="BN96" s="50">
        <f t="shared" si="65"/>
        <v>242</v>
      </c>
      <c r="BO96" s="50">
        <f t="shared" si="66"/>
        <v>9.752600000000001</v>
      </c>
      <c r="BP96" s="50">
        <f t="shared" si="67"/>
        <v>0</v>
      </c>
      <c r="BQ96" s="50">
        <f t="shared" si="68"/>
        <v>0</v>
      </c>
      <c r="BR96" s="49">
        <v>230</v>
      </c>
      <c r="BS96" s="49">
        <v>9.269</v>
      </c>
      <c r="BT96" s="49">
        <v>0</v>
      </c>
      <c r="BU96" s="49">
        <v>0</v>
      </c>
      <c r="BV96" s="49">
        <v>0</v>
      </c>
      <c r="BW96" s="49">
        <v>0</v>
      </c>
      <c r="BX96" s="49">
        <v>0</v>
      </c>
      <c r="BY96" s="49">
        <v>0</v>
      </c>
      <c r="BZ96" s="49">
        <v>0</v>
      </c>
      <c r="CA96" s="49">
        <v>12</v>
      </c>
      <c r="CB96" s="49">
        <v>0.48360000000000003</v>
      </c>
      <c r="CC96" s="49">
        <v>0</v>
      </c>
      <c r="CD96" s="49">
        <v>0</v>
      </c>
      <c r="CE96" s="49">
        <v>0</v>
      </c>
      <c r="CF96" s="49">
        <v>0</v>
      </c>
      <c r="CG96" s="49">
        <v>0</v>
      </c>
      <c r="CH96" s="49">
        <v>0</v>
      </c>
      <c r="CI96" s="49">
        <v>0</v>
      </c>
      <c r="CJ96" s="49">
        <v>0</v>
      </c>
      <c r="CK96" s="49">
        <v>0</v>
      </c>
      <c r="CL96" s="49">
        <v>0</v>
      </c>
      <c r="CM96" s="49">
        <v>1237</v>
      </c>
      <c r="CN96" s="49">
        <v>51.8303</v>
      </c>
      <c r="CO96" s="49">
        <v>24</v>
      </c>
      <c r="CP96" s="49">
        <v>1237</v>
      </c>
      <c r="CQ96" s="49">
        <v>51.8303</v>
      </c>
      <c r="CR96" s="49">
        <v>24</v>
      </c>
      <c r="CS96" s="49">
        <v>0</v>
      </c>
      <c r="CT96" s="49">
        <v>0</v>
      </c>
      <c r="CU96" s="49">
        <v>0</v>
      </c>
      <c r="CV96" s="49">
        <v>0</v>
      </c>
      <c r="CW96" s="49">
        <v>0</v>
      </c>
      <c r="CX96" s="49">
        <v>0</v>
      </c>
      <c r="CY96" s="49">
        <v>0</v>
      </c>
      <c r="CZ96" s="49">
        <v>0</v>
      </c>
      <c r="DA96" s="49">
        <v>0</v>
      </c>
      <c r="DB96" s="49">
        <v>0</v>
      </c>
      <c r="DC96" s="49">
        <v>0</v>
      </c>
      <c r="DD96" s="49">
        <v>0</v>
      </c>
      <c r="DE96" s="49">
        <v>0</v>
      </c>
      <c r="DF96" s="50">
        <f t="shared" si="52"/>
        <v>16126.5</v>
      </c>
      <c r="DG96" s="50">
        <f t="shared" si="53"/>
        <v>1300.7700333333335</v>
      </c>
      <c r="DH96" s="50">
        <f t="shared" si="54"/>
        <v>1904.729</v>
      </c>
      <c r="DI96" s="55">
        <v>0</v>
      </c>
      <c r="DJ96" s="55">
        <v>0</v>
      </c>
      <c r="DK96" s="55">
        <v>0</v>
      </c>
      <c r="DL96" s="49">
        <v>0</v>
      </c>
      <c r="DM96" s="53"/>
      <c r="DN96" s="53"/>
      <c r="DO96" s="52"/>
      <c r="DP96" s="52"/>
      <c r="DQ96" s="52"/>
      <c r="DR96" s="53"/>
      <c r="DS96" s="53"/>
      <c r="DT96" s="53"/>
      <c r="DU96" s="53"/>
      <c r="DV96" s="53"/>
      <c r="DW96" s="53"/>
      <c r="DX96" s="49">
        <v>0</v>
      </c>
      <c r="DY96" s="49">
        <v>0</v>
      </c>
      <c r="DZ96" s="49">
        <v>0</v>
      </c>
      <c r="EA96" s="52">
        <v>0</v>
      </c>
      <c r="EB96" s="50">
        <f t="shared" si="71"/>
        <v>0</v>
      </c>
      <c r="EC96" s="50">
        <f t="shared" si="69"/>
        <v>0</v>
      </c>
      <c r="ED96" s="50">
        <f t="shared" si="45"/>
        <v>0</v>
      </c>
    </row>
    <row r="97" spans="2:134" s="24" customFormat="1" ht="18.75" customHeight="1">
      <c r="B97" s="60">
        <v>89</v>
      </c>
      <c r="C97" s="58" t="s">
        <v>131</v>
      </c>
      <c r="D97" s="49">
        <v>14397.3455</v>
      </c>
      <c r="E97" s="49"/>
      <c r="F97" s="50">
        <f t="shared" si="55"/>
        <v>111384</v>
      </c>
      <c r="G97" s="50">
        <f t="shared" si="55"/>
        <v>8501.034163333332</v>
      </c>
      <c r="H97" s="50">
        <f t="shared" si="56"/>
        <v>8428.754999999997</v>
      </c>
      <c r="I97" s="50">
        <f t="shared" si="57"/>
        <v>99.14976034745173</v>
      </c>
      <c r="J97" s="50">
        <f t="shared" si="44"/>
        <v>-111384</v>
      </c>
      <c r="K97" s="50">
        <f t="shared" si="70"/>
        <v>-8428.754999999997</v>
      </c>
      <c r="L97" s="55"/>
      <c r="M97" s="55"/>
      <c r="N97" s="50">
        <f t="shared" si="46"/>
        <v>51626.9</v>
      </c>
      <c r="O97" s="50">
        <f t="shared" si="47"/>
        <v>3521.27583</v>
      </c>
      <c r="P97" s="50">
        <f t="shared" si="48"/>
        <v>3604.5550000000003</v>
      </c>
      <c r="Q97" s="50">
        <f t="shared" si="49"/>
        <v>102.36502830282397</v>
      </c>
      <c r="R97" s="52">
        <f t="shared" si="50"/>
        <v>16500</v>
      </c>
      <c r="S97" s="50">
        <f t="shared" si="51"/>
        <v>1747.35</v>
      </c>
      <c r="T97" s="50">
        <f t="shared" si="58"/>
        <v>3241.0654</v>
      </c>
      <c r="U97" s="50">
        <f t="shared" si="59"/>
        <v>185.48461384382065</v>
      </c>
      <c r="V97" s="49">
        <v>1422</v>
      </c>
      <c r="W97" s="49">
        <v>150.5898</v>
      </c>
      <c r="X97" s="49">
        <v>45.337</v>
      </c>
      <c r="Y97" s="50">
        <f t="shared" si="60"/>
        <v>30.106288739343572</v>
      </c>
      <c r="Z97" s="49">
        <v>21793.4</v>
      </c>
      <c r="AA97" s="49">
        <v>1235.68578</v>
      </c>
      <c r="AB97" s="49">
        <v>44.8896</v>
      </c>
      <c r="AC97" s="49">
        <f t="shared" si="61"/>
        <v>3.632768194516247</v>
      </c>
      <c r="AD97" s="49">
        <v>15078</v>
      </c>
      <c r="AE97" s="49">
        <v>1596.7602</v>
      </c>
      <c r="AF97" s="49">
        <v>3195.7284</v>
      </c>
      <c r="AG97" s="49">
        <f t="shared" si="62"/>
        <v>200.1382799997144</v>
      </c>
      <c r="AH97" s="49">
        <v>770</v>
      </c>
      <c r="AI97" s="49">
        <v>14.091000000000001</v>
      </c>
      <c r="AJ97" s="49">
        <v>84.5</v>
      </c>
      <c r="AK97" s="49">
        <f t="shared" si="63"/>
        <v>599.6735504932226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53">
        <v>0</v>
      </c>
      <c r="AT97" s="53">
        <v>0</v>
      </c>
      <c r="AU97" s="53">
        <v>0</v>
      </c>
      <c r="AV97" s="49">
        <v>57890.1</v>
      </c>
      <c r="AW97" s="53">
        <v>4824.175</v>
      </c>
      <c r="AX97" s="49">
        <v>4824.2</v>
      </c>
      <c r="AY97" s="52">
        <v>57890.1</v>
      </c>
      <c r="AZ97" s="53">
        <f t="shared" si="64"/>
        <v>4824.175</v>
      </c>
      <c r="BA97" s="52"/>
      <c r="BB97" s="49">
        <v>1867</v>
      </c>
      <c r="BC97" s="53">
        <v>155.58333333333334</v>
      </c>
      <c r="BD97" s="53"/>
      <c r="BE97" s="53">
        <v>1867</v>
      </c>
      <c r="BF97" s="53">
        <v>1867</v>
      </c>
      <c r="BG97" s="53"/>
      <c r="BH97" s="52"/>
      <c r="BI97" s="51"/>
      <c r="BJ97" s="51"/>
      <c r="BK97" s="55"/>
      <c r="BL97" s="55"/>
      <c r="BM97" s="55"/>
      <c r="BN97" s="50">
        <f t="shared" si="65"/>
        <v>1413.5</v>
      </c>
      <c r="BO97" s="50">
        <f t="shared" si="66"/>
        <v>56.96405</v>
      </c>
      <c r="BP97" s="50">
        <f t="shared" si="67"/>
        <v>95.5</v>
      </c>
      <c r="BQ97" s="50">
        <f t="shared" si="68"/>
        <v>167.64959654378507</v>
      </c>
      <c r="BR97" s="49">
        <v>1413.5</v>
      </c>
      <c r="BS97" s="49">
        <v>56.96405</v>
      </c>
      <c r="BT97" s="49">
        <v>95.5</v>
      </c>
      <c r="BU97" s="49">
        <v>0</v>
      </c>
      <c r="BV97" s="49">
        <v>0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0</v>
      </c>
      <c r="CJ97" s="49">
        <v>7700</v>
      </c>
      <c r="CK97" s="49">
        <v>322.63</v>
      </c>
      <c r="CL97" s="49">
        <v>115.8</v>
      </c>
      <c r="CM97" s="49">
        <v>3450</v>
      </c>
      <c r="CN97" s="49">
        <v>144.555</v>
      </c>
      <c r="CO97" s="49">
        <v>22.8</v>
      </c>
      <c r="CP97" s="49">
        <v>2500</v>
      </c>
      <c r="CQ97" s="49">
        <v>104.75</v>
      </c>
      <c r="CR97" s="49">
        <v>22.8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0</v>
      </c>
      <c r="DA97" s="49">
        <v>0</v>
      </c>
      <c r="DB97" s="49">
        <v>0</v>
      </c>
      <c r="DC97" s="49">
        <v>0</v>
      </c>
      <c r="DD97" s="49">
        <v>0</v>
      </c>
      <c r="DE97" s="49">
        <v>0</v>
      </c>
      <c r="DF97" s="50">
        <f t="shared" si="52"/>
        <v>111384</v>
      </c>
      <c r="DG97" s="50">
        <f t="shared" si="53"/>
        <v>8501.034163333332</v>
      </c>
      <c r="DH97" s="50">
        <f t="shared" si="54"/>
        <v>8428.754999999997</v>
      </c>
      <c r="DI97" s="55">
        <v>0</v>
      </c>
      <c r="DJ97" s="55">
        <v>0</v>
      </c>
      <c r="DK97" s="55">
        <v>0</v>
      </c>
      <c r="DL97" s="49">
        <v>0</v>
      </c>
      <c r="DM97" s="53"/>
      <c r="DN97" s="53"/>
      <c r="DO97" s="52"/>
      <c r="DP97" s="52"/>
      <c r="DQ97" s="52"/>
      <c r="DR97" s="53"/>
      <c r="DS97" s="53"/>
      <c r="DT97" s="53"/>
      <c r="DU97" s="53"/>
      <c r="DV97" s="53"/>
      <c r="DW97" s="53"/>
      <c r="DX97" s="49">
        <v>0</v>
      </c>
      <c r="DY97" s="49">
        <v>0</v>
      </c>
      <c r="DZ97" s="49">
        <v>0</v>
      </c>
      <c r="EA97" s="52">
        <v>0</v>
      </c>
      <c r="EB97" s="50">
        <f t="shared" si="71"/>
        <v>0</v>
      </c>
      <c r="EC97" s="50">
        <f t="shared" si="69"/>
        <v>0</v>
      </c>
      <c r="ED97" s="50">
        <f t="shared" si="45"/>
        <v>0</v>
      </c>
    </row>
    <row r="98" spans="2:134" s="24" customFormat="1" ht="18.75" customHeight="1">
      <c r="B98" s="60">
        <v>90</v>
      </c>
      <c r="C98" s="58" t="s">
        <v>132</v>
      </c>
      <c r="D98" s="49">
        <v>21764.556599999996</v>
      </c>
      <c r="E98" s="49"/>
      <c r="F98" s="50">
        <f t="shared" si="55"/>
        <v>49596.4</v>
      </c>
      <c r="G98" s="50">
        <f t="shared" si="55"/>
        <v>3826.046163333334</v>
      </c>
      <c r="H98" s="50">
        <f t="shared" si="56"/>
        <v>3304.576</v>
      </c>
      <c r="I98" s="50">
        <f t="shared" si="57"/>
        <v>86.37052087006138</v>
      </c>
      <c r="J98" s="50">
        <f t="shared" si="44"/>
        <v>-49596.4</v>
      </c>
      <c r="K98" s="50">
        <f t="shared" si="70"/>
        <v>-3304.576</v>
      </c>
      <c r="L98" s="55"/>
      <c r="M98" s="55"/>
      <c r="N98" s="50">
        <f t="shared" si="46"/>
        <v>12744.9</v>
      </c>
      <c r="O98" s="50">
        <f t="shared" si="47"/>
        <v>755.08783</v>
      </c>
      <c r="P98" s="50">
        <f t="shared" si="48"/>
        <v>233.67600000000002</v>
      </c>
      <c r="Q98" s="50">
        <f t="shared" si="49"/>
        <v>30.946863492687996</v>
      </c>
      <c r="R98" s="52">
        <f t="shared" si="50"/>
        <v>2050</v>
      </c>
      <c r="S98" s="50">
        <f t="shared" si="51"/>
        <v>217.095</v>
      </c>
      <c r="T98" s="50">
        <f t="shared" si="58"/>
        <v>0.26</v>
      </c>
      <c r="U98" s="50">
        <f t="shared" si="59"/>
        <v>0.11976323729242959</v>
      </c>
      <c r="V98" s="49">
        <v>50</v>
      </c>
      <c r="W98" s="49">
        <v>5.295</v>
      </c>
      <c r="X98" s="49">
        <v>0.26</v>
      </c>
      <c r="Y98" s="50">
        <f t="shared" si="60"/>
        <v>4.910292728989614</v>
      </c>
      <c r="Z98" s="49">
        <v>6512.5</v>
      </c>
      <c r="AA98" s="49">
        <v>369.25875</v>
      </c>
      <c r="AB98" s="49">
        <v>100.016</v>
      </c>
      <c r="AC98" s="49">
        <f t="shared" si="61"/>
        <v>27.085614084974292</v>
      </c>
      <c r="AD98" s="49">
        <v>2000</v>
      </c>
      <c r="AE98" s="49">
        <v>211.8</v>
      </c>
      <c r="AF98" s="49">
        <v>0</v>
      </c>
      <c r="AG98" s="49">
        <f t="shared" si="62"/>
        <v>0</v>
      </c>
      <c r="AH98" s="49">
        <v>132</v>
      </c>
      <c r="AI98" s="49">
        <v>2.4156000000000004</v>
      </c>
      <c r="AJ98" s="49">
        <v>0</v>
      </c>
      <c r="AK98" s="49">
        <f t="shared" si="63"/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53">
        <v>0</v>
      </c>
      <c r="AT98" s="53">
        <v>0</v>
      </c>
      <c r="AU98" s="53">
        <v>0</v>
      </c>
      <c r="AV98" s="49">
        <v>36851.5</v>
      </c>
      <c r="AW98" s="53">
        <v>3070.9583333333335</v>
      </c>
      <c r="AX98" s="49">
        <v>3070.9</v>
      </c>
      <c r="AY98" s="52">
        <v>36851.5</v>
      </c>
      <c r="AZ98" s="53">
        <f t="shared" si="64"/>
        <v>3070.9583333333335</v>
      </c>
      <c r="BA98" s="52"/>
      <c r="BB98" s="49">
        <v>0</v>
      </c>
      <c r="BC98" s="53">
        <v>0</v>
      </c>
      <c r="BD98" s="53"/>
      <c r="BE98" s="53"/>
      <c r="BF98" s="53"/>
      <c r="BG98" s="53"/>
      <c r="BH98" s="52"/>
      <c r="BI98" s="51"/>
      <c r="BJ98" s="51"/>
      <c r="BK98" s="55"/>
      <c r="BL98" s="55"/>
      <c r="BM98" s="55"/>
      <c r="BN98" s="50">
        <f t="shared" si="65"/>
        <v>2120.8</v>
      </c>
      <c r="BO98" s="50">
        <f t="shared" si="66"/>
        <v>85.46824000000001</v>
      </c>
      <c r="BP98" s="50">
        <f t="shared" si="67"/>
        <v>133.4</v>
      </c>
      <c r="BQ98" s="50">
        <f t="shared" si="68"/>
        <v>156.0813701089434</v>
      </c>
      <c r="BR98" s="49">
        <v>2080</v>
      </c>
      <c r="BS98" s="49">
        <v>83.82400000000001</v>
      </c>
      <c r="BT98" s="49">
        <v>130</v>
      </c>
      <c r="BU98" s="49">
        <v>0</v>
      </c>
      <c r="BV98" s="49">
        <v>0</v>
      </c>
      <c r="BW98" s="49">
        <v>0</v>
      </c>
      <c r="BX98" s="49">
        <v>0</v>
      </c>
      <c r="BY98" s="49">
        <v>0</v>
      </c>
      <c r="BZ98" s="49">
        <v>0</v>
      </c>
      <c r="CA98" s="49">
        <v>40.8</v>
      </c>
      <c r="CB98" s="49">
        <v>1.64424</v>
      </c>
      <c r="CC98" s="49">
        <v>3.4</v>
      </c>
      <c r="CD98" s="49">
        <v>0</v>
      </c>
      <c r="CE98" s="49">
        <v>0</v>
      </c>
      <c r="CF98" s="49">
        <v>0</v>
      </c>
      <c r="CG98" s="49">
        <v>0</v>
      </c>
      <c r="CH98" s="49">
        <v>0</v>
      </c>
      <c r="CI98" s="49">
        <v>0</v>
      </c>
      <c r="CJ98" s="49">
        <v>0</v>
      </c>
      <c r="CK98" s="49">
        <v>0</v>
      </c>
      <c r="CL98" s="49">
        <v>0</v>
      </c>
      <c r="CM98" s="49">
        <v>1929.6</v>
      </c>
      <c r="CN98" s="49">
        <v>80.85024</v>
      </c>
      <c r="CO98" s="49">
        <v>0</v>
      </c>
      <c r="CP98" s="49">
        <v>1773.6</v>
      </c>
      <c r="CQ98" s="49">
        <v>74.31384000000001</v>
      </c>
      <c r="CR98" s="49">
        <v>0</v>
      </c>
      <c r="CS98" s="49">
        <v>0</v>
      </c>
      <c r="CT98" s="49">
        <v>0</v>
      </c>
      <c r="CU98" s="49">
        <v>0</v>
      </c>
      <c r="CV98" s="49">
        <v>0</v>
      </c>
      <c r="CW98" s="49">
        <v>0</v>
      </c>
      <c r="CX98" s="49">
        <v>0</v>
      </c>
      <c r="CY98" s="49">
        <v>0</v>
      </c>
      <c r="CZ98" s="49">
        <v>0</v>
      </c>
      <c r="DA98" s="49">
        <v>0</v>
      </c>
      <c r="DB98" s="49">
        <v>0</v>
      </c>
      <c r="DC98" s="49">
        <v>0</v>
      </c>
      <c r="DD98" s="49">
        <v>0</v>
      </c>
      <c r="DE98" s="49">
        <v>0</v>
      </c>
      <c r="DF98" s="50">
        <f t="shared" si="52"/>
        <v>49596.4</v>
      </c>
      <c r="DG98" s="50">
        <f t="shared" si="53"/>
        <v>3826.046163333334</v>
      </c>
      <c r="DH98" s="50">
        <f t="shared" si="54"/>
        <v>3304.576</v>
      </c>
      <c r="DI98" s="55">
        <v>0</v>
      </c>
      <c r="DJ98" s="55">
        <v>0</v>
      </c>
      <c r="DK98" s="55">
        <v>0</v>
      </c>
      <c r="DL98" s="49">
        <v>0</v>
      </c>
      <c r="DM98" s="53"/>
      <c r="DN98" s="53"/>
      <c r="DO98" s="52"/>
      <c r="DP98" s="52"/>
      <c r="DQ98" s="52"/>
      <c r="DR98" s="53"/>
      <c r="DS98" s="53"/>
      <c r="DT98" s="53"/>
      <c r="DU98" s="53"/>
      <c r="DV98" s="53"/>
      <c r="DW98" s="53"/>
      <c r="DX98" s="49">
        <v>0</v>
      </c>
      <c r="DY98" s="49">
        <v>0</v>
      </c>
      <c r="DZ98" s="49">
        <v>0</v>
      </c>
      <c r="EA98" s="52">
        <v>0</v>
      </c>
      <c r="EB98" s="50">
        <f t="shared" si="71"/>
        <v>0</v>
      </c>
      <c r="EC98" s="50">
        <f t="shared" si="69"/>
        <v>0</v>
      </c>
      <c r="ED98" s="50">
        <f t="shared" si="45"/>
        <v>0</v>
      </c>
    </row>
    <row r="99" spans="2:134" s="24" customFormat="1" ht="18.75" customHeight="1">
      <c r="B99" s="60">
        <v>91</v>
      </c>
      <c r="C99" s="58" t="s">
        <v>133</v>
      </c>
      <c r="D99" s="49">
        <v>802.7605000000001</v>
      </c>
      <c r="E99" s="49"/>
      <c r="F99" s="50">
        <f t="shared" si="55"/>
        <v>99850.4</v>
      </c>
      <c r="G99" s="50">
        <f t="shared" si="55"/>
        <v>7697.240433333333</v>
      </c>
      <c r="H99" s="50">
        <f t="shared" si="56"/>
        <v>7627.523999999999</v>
      </c>
      <c r="I99" s="50">
        <f t="shared" si="57"/>
        <v>99.0942671735779</v>
      </c>
      <c r="J99" s="50">
        <f t="shared" si="44"/>
        <v>-99850.4</v>
      </c>
      <c r="K99" s="50">
        <f t="shared" si="70"/>
        <v>-7627.523999999999</v>
      </c>
      <c r="L99" s="55"/>
      <c r="M99" s="55"/>
      <c r="N99" s="50">
        <f t="shared" si="46"/>
        <v>38965</v>
      </c>
      <c r="O99" s="50">
        <f t="shared" si="47"/>
        <v>2623.4571</v>
      </c>
      <c r="P99" s="50">
        <f t="shared" si="48"/>
        <v>2553.724</v>
      </c>
      <c r="Q99" s="50">
        <f t="shared" si="49"/>
        <v>97.34193861984632</v>
      </c>
      <c r="R99" s="52">
        <f t="shared" si="50"/>
        <v>12479</v>
      </c>
      <c r="S99" s="50">
        <f t="shared" si="51"/>
        <v>1321.5260999999998</v>
      </c>
      <c r="T99" s="50">
        <f t="shared" si="58"/>
        <v>1140.8600000000001</v>
      </c>
      <c r="U99" s="50">
        <f t="shared" si="59"/>
        <v>86.32897980599856</v>
      </c>
      <c r="V99" s="49">
        <v>344</v>
      </c>
      <c r="W99" s="49">
        <v>36.4296</v>
      </c>
      <c r="X99" s="49">
        <v>51.928</v>
      </c>
      <c r="Y99" s="50">
        <f t="shared" si="60"/>
        <v>142.54342622482815</v>
      </c>
      <c r="Z99" s="49">
        <v>14500</v>
      </c>
      <c r="AA99" s="49">
        <v>822.15</v>
      </c>
      <c r="AB99" s="49">
        <v>294.08</v>
      </c>
      <c r="AC99" s="49">
        <f t="shared" si="61"/>
        <v>35.76962841330658</v>
      </c>
      <c r="AD99" s="49">
        <v>12135</v>
      </c>
      <c r="AE99" s="49">
        <v>1285.0964999999999</v>
      </c>
      <c r="AF99" s="49">
        <v>1088.932</v>
      </c>
      <c r="AG99" s="49">
        <f t="shared" si="62"/>
        <v>84.73542648353646</v>
      </c>
      <c r="AH99" s="49">
        <v>827</v>
      </c>
      <c r="AI99" s="49">
        <v>15.1341</v>
      </c>
      <c r="AJ99" s="49">
        <v>532</v>
      </c>
      <c r="AK99" s="49">
        <f t="shared" si="63"/>
        <v>3515.240417335686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53">
        <v>0</v>
      </c>
      <c r="AT99" s="53">
        <v>0</v>
      </c>
      <c r="AU99" s="53">
        <v>0</v>
      </c>
      <c r="AV99" s="49">
        <v>60885.4</v>
      </c>
      <c r="AW99" s="53">
        <v>5073.783333333334</v>
      </c>
      <c r="AX99" s="49">
        <v>5073.8</v>
      </c>
      <c r="AY99" s="52">
        <v>60885.4</v>
      </c>
      <c r="AZ99" s="53">
        <f t="shared" si="64"/>
        <v>5073.783333333334</v>
      </c>
      <c r="BA99" s="52"/>
      <c r="BB99" s="49">
        <v>0</v>
      </c>
      <c r="BC99" s="53">
        <v>0</v>
      </c>
      <c r="BD99" s="53"/>
      <c r="BE99" s="53"/>
      <c r="BF99" s="53"/>
      <c r="BG99" s="53"/>
      <c r="BH99" s="52"/>
      <c r="BI99" s="51"/>
      <c r="BJ99" s="51"/>
      <c r="BK99" s="55"/>
      <c r="BL99" s="55"/>
      <c r="BM99" s="55"/>
      <c r="BN99" s="50">
        <f t="shared" si="65"/>
        <v>1822</v>
      </c>
      <c r="BO99" s="50">
        <f t="shared" si="66"/>
        <v>73.42660000000001</v>
      </c>
      <c r="BP99" s="50">
        <f t="shared" si="67"/>
        <v>138.38400000000001</v>
      </c>
      <c r="BQ99" s="50">
        <f t="shared" si="68"/>
        <v>188.46576036477245</v>
      </c>
      <c r="BR99" s="49">
        <v>622</v>
      </c>
      <c r="BS99" s="49">
        <v>25.0666</v>
      </c>
      <c r="BT99" s="49">
        <v>38.384</v>
      </c>
      <c r="BU99" s="49">
        <v>0</v>
      </c>
      <c r="BV99" s="49">
        <v>0</v>
      </c>
      <c r="BW99" s="49">
        <v>0</v>
      </c>
      <c r="BX99" s="49">
        <v>0</v>
      </c>
      <c r="BY99" s="49">
        <v>0</v>
      </c>
      <c r="BZ99" s="49">
        <v>0</v>
      </c>
      <c r="CA99" s="49">
        <v>1200</v>
      </c>
      <c r="CB99" s="49">
        <v>48.36</v>
      </c>
      <c r="CC99" s="49">
        <v>100</v>
      </c>
      <c r="CD99" s="49">
        <v>0</v>
      </c>
      <c r="CE99" s="49">
        <v>0</v>
      </c>
      <c r="CF99" s="49">
        <v>0</v>
      </c>
      <c r="CG99" s="49">
        <v>0</v>
      </c>
      <c r="CH99" s="49">
        <v>0</v>
      </c>
      <c r="CI99" s="49">
        <v>0</v>
      </c>
      <c r="CJ99" s="49">
        <v>0</v>
      </c>
      <c r="CK99" s="49">
        <v>0</v>
      </c>
      <c r="CL99" s="49">
        <v>0</v>
      </c>
      <c r="CM99" s="49">
        <v>9337</v>
      </c>
      <c r="CN99" s="49">
        <v>391.22030000000007</v>
      </c>
      <c r="CO99" s="49">
        <v>448.4</v>
      </c>
      <c r="CP99" s="49">
        <v>3817</v>
      </c>
      <c r="CQ99" s="49">
        <v>159.93230000000003</v>
      </c>
      <c r="CR99" s="49">
        <v>145.9</v>
      </c>
      <c r="CS99" s="49">
        <v>0</v>
      </c>
      <c r="CT99" s="49">
        <v>0</v>
      </c>
      <c r="CU99" s="49">
        <v>0</v>
      </c>
      <c r="CV99" s="49">
        <v>0</v>
      </c>
      <c r="CW99" s="49">
        <v>0</v>
      </c>
      <c r="CX99" s="49">
        <v>0</v>
      </c>
      <c r="CY99" s="49">
        <v>0</v>
      </c>
      <c r="CZ99" s="49">
        <v>0</v>
      </c>
      <c r="DA99" s="49">
        <v>0</v>
      </c>
      <c r="DB99" s="49">
        <v>0</v>
      </c>
      <c r="DC99" s="49">
        <v>0</v>
      </c>
      <c r="DD99" s="49">
        <v>0</v>
      </c>
      <c r="DE99" s="49">
        <v>0</v>
      </c>
      <c r="DF99" s="50">
        <f t="shared" si="52"/>
        <v>99850.4</v>
      </c>
      <c r="DG99" s="50">
        <f t="shared" si="53"/>
        <v>7697.240433333333</v>
      </c>
      <c r="DH99" s="50">
        <f t="shared" si="54"/>
        <v>7627.523999999999</v>
      </c>
      <c r="DI99" s="55">
        <v>0</v>
      </c>
      <c r="DJ99" s="55">
        <v>0</v>
      </c>
      <c r="DK99" s="55">
        <v>0</v>
      </c>
      <c r="DL99" s="49">
        <v>0</v>
      </c>
      <c r="DM99" s="53"/>
      <c r="DN99" s="53"/>
      <c r="DO99" s="52"/>
      <c r="DP99" s="52"/>
      <c r="DQ99" s="52"/>
      <c r="DR99" s="53"/>
      <c r="DS99" s="53"/>
      <c r="DT99" s="53"/>
      <c r="DU99" s="53"/>
      <c r="DV99" s="53"/>
      <c r="DW99" s="53"/>
      <c r="DX99" s="49">
        <v>0</v>
      </c>
      <c r="DY99" s="49">
        <v>0</v>
      </c>
      <c r="DZ99" s="49">
        <v>0</v>
      </c>
      <c r="EA99" s="52">
        <v>0</v>
      </c>
      <c r="EB99" s="50">
        <f t="shared" si="71"/>
        <v>0</v>
      </c>
      <c r="EC99" s="50">
        <f t="shared" si="69"/>
        <v>0</v>
      </c>
      <c r="ED99" s="50">
        <f t="shared" si="45"/>
        <v>0</v>
      </c>
    </row>
    <row r="100" spans="2:134" s="24" customFormat="1" ht="18.75" customHeight="1">
      <c r="B100" s="60">
        <v>92</v>
      </c>
      <c r="C100" s="58" t="s">
        <v>134</v>
      </c>
      <c r="D100" s="49">
        <v>314.049</v>
      </c>
      <c r="E100" s="49"/>
      <c r="F100" s="50">
        <f t="shared" si="55"/>
        <v>4376.3</v>
      </c>
      <c r="G100" s="50">
        <f t="shared" si="55"/>
        <v>358.0373333333334</v>
      </c>
      <c r="H100" s="50">
        <f t="shared" si="56"/>
        <v>347.303</v>
      </c>
      <c r="I100" s="50">
        <f t="shared" si="57"/>
        <v>97.00189551927545</v>
      </c>
      <c r="J100" s="50">
        <f t="shared" si="44"/>
        <v>-4376.3</v>
      </c>
      <c r="K100" s="50">
        <f t="shared" si="70"/>
        <v>-347.303</v>
      </c>
      <c r="L100" s="55"/>
      <c r="M100" s="55"/>
      <c r="N100" s="50">
        <f t="shared" si="46"/>
        <v>490</v>
      </c>
      <c r="O100" s="50">
        <f t="shared" si="47"/>
        <v>34.179</v>
      </c>
      <c r="P100" s="50">
        <f t="shared" si="48"/>
        <v>23.403</v>
      </c>
      <c r="Q100" s="50">
        <f t="shared" si="49"/>
        <v>68.47186869130167</v>
      </c>
      <c r="R100" s="52">
        <f t="shared" si="50"/>
        <v>180</v>
      </c>
      <c r="S100" s="50">
        <f t="shared" si="51"/>
        <v>19.062</v>
      </c>
      <c r="T100" s="50">
        <f t="shared" si="58"/>
        <v>23.403</v>
      </c>
      <c r="U100" s="50">
        <f t="shared" si="59"/>
        <v>122.77305634246143</v>
      </c>
      <c r="V100" s="49">
        <v>0</v>
      </c>
      <c r="W100" s="49">
        <v>0</v>
      </c>
      <c r="X100" s="49">
        <v>0.046</v>
      </c>
      <c r="Y100" s="50" t="e">
        <f t="shared" si="60"/>
        <v>#DIV/0!</v>
      </c>
      <c r="Z100" s="49">
        <v>160</v>
      </c>
      <c r="AA100" s="49">
        <v>9.072000000000001</v>
      </c>
      <c r="AB100" s="49">
        <v>0</v>
      </c>
      <c r="AC100" s="49">
        <f t="shared" si="61"/>
        <v>0</v>
      </c>
      <c r="AD100" s="49">
        <v>180</v>
      </c>
      <c r="AE100" s="49">
        <v>19.062</v>
      </c>
      <c r="AF100" s="49">
        <v>23.357</v>
      </c>
      <c r="AG100" s="49">
        <f t="shared" si="62"/>
        <v>122.53173853740424</v>
      </c>
      <c r="AH100" s="49">
        <v>0</v>
      </c>
      <c r="AI100" s="49">
        <v>0</v>
      </c>
      <c r="AJ100" s="49">
        <v>0</v>
      </c>
      <c r="AK100" s="49" t="e">
        <f t="shared" si="63"/>
        <v>#DIV/0!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53">
        <v>0</v>
      </c>
      <c r="AT100" s="53">
        <v>0</v>
      </c>
      <c r="AU100" s="53">
        <v>0</v>
      </c>
      <c r="AV100" s="52">
        <v>3886.3</v>
      </c>
      <c r="AW100" s="53">
        <v>323.85833333333335</v>
      </c>
      <c r="AX100" s="49">
        <v>323.9</v>
      </c>
      <c r="AY100" s="52">
        <v>3886.3</v>
      </c>
      <c r="AZ100" s="53">
        <f t="shared" si="64"/>
        <v>323.85833333333335</v>
      </c>
      <c r="BA100" s="52"/>
      <c r="BB100" s="49">
        <v>0</v>
      </c>
      <c r="BC100" s="53">
        <v>0</v>
      </c>
      <c r="BD100" s="53"/>
      <c r="BE100" s="53"/>
      <c r="BF100" s="53"/>
      <c r="BG100" s="53"/>
      <c r="BH100" s="52"/>
      <c r="BI100" s="51"/>
      <c r="BJ100" s="51"/>
      <c r="BK100" s="55"/>
      <c r="BL100" s="55"/>
      <c r="BM100" s="55"/>
      <c r="BN100" s="50">
        <f t="shared" si="65"/>
        <v>150</v>
      </c>
      <c r="BO100" s="50">
        <f t="shared" si="66"/>
        <v>6.045</v>
      </c>
      <c r="BP100" s="50">
        <f t="shared" si="67"/>
        <v>0</v>
      </c>
      <c r="BQ100" s="50">
        <f t="shared" si="68"/>
        <v>0</v>
      </c>
      <c r="BR100" s="49">
        <v>150</v>
      </c>
      <c r="BS100" s="49">
        <v>6.045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0</v>
      </c>
      <c r="DA100" s="49">
        <v>0</v>
      </c>
      <c r="DB100" s="49">
        <v>0</v>
      </c>
      <c r="DC100" s="49">
        <v>0</v>
      </c>
      <c r="DD100" s="49">
        <v>0</v>
      </c>
      <c r="DE100" s="49">
        <v>0</v>
      </c>
      <c r="DF100" s="50">
        <f t="shared" si="52"/>
        <v>4376.3</v>
      </c>
      <c r="DG100" s="50">
        <f t="shared" si="53"/>
        <v>358.0373333333334</v>
      </c>
      <c r="DH100" s="50">
        <f t="shared" si="54"/>
        <v>347.303</v>
      </c>
      <c r="DI100" s="55">
        <v>0</v>
      </c>
      <c r="DJ100" s="55">
        <v>0</v>
      </c>
      <c r="DK100" s="55">
        <v>0</v>
      </c>
      <c r="DL100" s="49">
        <v>0</v>
      </c>
      <c r="DM100" s="53"/>
      <c r="DN100" s="53"/>
      <c r="DO100" s="52"/>
      <c r="DP100" s="52"/>
      <c r="DQ100" s="52"/>
      <c r="DR100" s="53"/>
      <c r="DS100" s="53"/>
      <c r="DT100" s="53"/>
      <c r="DU100" s="53"/>
      <c r="DV100" s="53"/>
      <c r="DW100" s="53"/>
      <c r="DX100" s="49">
        <v>0</v>
      </c>
      <c r="DY100" s="49">
        <v>0</v>
      </c>
      <c r="DZ100" s="49">
        <v>0</v>
      </c>
      <c r="EA100" s="52">
        <v>0</v>
      </c>
      <c r="EB100" s="50">
        <f t="shared" si="71"/>
        <v>0</v>
      </c>
      <c r="EC100" s="50">
        <f t="shared" si="69"/>
        <v>0</v>
      </c>
      <c r="ED100" s="50">
        <f t="shared" si="45"/>
        <v>0</v>
      </c>
    </row>
    <row r="101" spans="2:134" s="24" customFormat="1" ht="18.75" customHeight="1">
      <c r="B101" s="60">
        <v>93</v>
      </c>
      <c r="C101" s="58" t="s">
        <v>153</v>
      </c>
      <c r="D101" s="49">
        <v>16007.6297</v>
      </c>
      <c r="E101" s="49"/>
      <c r="F101" s="50">
        <f t="shared" si="55"/>
        <v>127394.59</v>
      </c>
      <c r="G101" s="50">
        <f t="shared" si="55"/>
        <v>9795.165197666669</v>
      </c>
      <c r="H101" s="50">
        <f t="shared" si="56"/>
        <v>8918.037</v>
      </c>
      <c r="I101" s="50">
        <f t="shared" si="57"/>
        <v>91.0452944900244</v>
      </c>
      <c r="J101" s="50">
        <f t="shared" si="44"/>
        <v>-127394.59</v>
      </c>
      <c r="K101" s="50">
        <f t="shared" si="70"/>
        <v>-8918.037</v>
      </c>
      <c r="L101" s="55"/>
      <c r="M101" s="55"/>
      <c r="N101" s="50">
        <f t="shared" si="46"/>
        <v>35180.09</v>
      </c>
      <c r="O101" s="50">
        <f t="shared" si="47"/>
        <v>2110.6235309999997</v>
      </c>
      <c r="P101" s="50">
        <f t="shared" si="48"/>
        <v>1233.537</v>
      </c>
      <c r="Q101" s="50">
        <f t="shared" si="49"/>
        <v>58.44419821357521</v>
      </c>
      <c r="R101" s="52">
        <f t="shared" si="50"/>
        <v>8850.09</v>
      </c>
      <c r="S101" s="50">
        <f t="shared" si="51"/>
        <v>937.2245310000001</v>
      </c>
      <c r="T101" s="50">
        <f t="shared" si="58"/>
        <v>243.24</v>
      </c>
      <c r="U101" s="50">
        <f t="shared" si="59"/>
        <v>25.953225929806568</v>
      </c>
      <c r="V101" s="49">
        <v>150.09</v>
      </c>
      <c r="W101" s="49">
        <v>15.894531</v>
      </c>
      <c r="X101" s="49">
        <v>2.19</v>
      </c>
      <c r="Y101" s="50">
        <f t="shared" si="60"/>
        <v>13.778324129224071</v>
      </c>
      <c r="Z101" s="49">
        <v>6400</v>
      </c>
      <c r="AA101" s="49">
        <v>362.88</v>
      </c>
      <c r="AB101" s="49">
        <v>438.297</v>
      </c>
      <c r="AC101" s="49">
        <f t="shared" si="61"/>
        <v>120.78290343915346</v>
      </c>
      <c r="AD101" s="49">
        <v>8700</v>
      </c>
      <c r="AE101" s="49">
        <v>921.33</v>
      </c>
      <c r="AF101" s="49">
        <v>241.05</v>
      </c>
      <c r="AG101" s="49">
        <f t="shared" si="62"/>
        <v>26.163263977076618</v>
      </c>
      <c r="AH101" s="49">
        <v>430</v>
      </c>
      <c r="AI101" s="49">
        <v>7.869</v>
      </c>
      <c r="AJ101" s="49">
        <v>60</v>
      </c>
      <c r="AK101" s="49">
        <f t="shared" si="63"/>
        <v>762.4857033930614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v>0</v>
      </c>
      <c r="AS101" s="53">
        <v>0</v>
      </c>
      <c r="AT101" s="53">
        <v>0</v>
      </c>
      <c r="AU101" s="53">
        <v>0</v>
      </c>
      <c r="AV101" s="52">
        <v>92214.5</v>
      </c>
      <c r="AW101" s="53">
        <v>7684.541666666667</v>
      </c>
      <c r="AX101" s="49">
        <v>7684.5</v>
      </c>
      <c r="AY101" s="52">
        <v>92214.5</v>
      </c>
      <c r="AZ101" s="53">
        <f t="shared" si="64"/>
        <v>7684.541666666667</v>
      </c>
      <c r="BA101" s="52"/>
      <c r="BB101" s="49">
        <v>0</v>
      </c>
      <c r="BC101" s="53">
        <v>0</v>
      </c>
      <c r="BD101" s="53"/>
      <c r="BE101" s="53"/>
      <c r="BF101" s="53"/>
      <c r="BG101" s="53"/>
      <c r="BH101" s="52"/>
      <c r="BI101" s="51"/>
      <c r="BJ101" s="51"/>
      <c r="BK101" s="55"/>
      <c r="BL101" s="55"/>
      <c r="BM101" s="55"/>
      <c r="BN101" s="50">
        <f t="shared" si="65"/>
        <v>9000</v>
      </c>
      <c r="BO101" s="50">
        <f t="shared" si="66"/>
        <v>362.7</v>
      </c>
      <c r="BP101" s="50">
        <f t="shared" si="67"/>
        <v>492</v>
      </c>
      <c r="BQ101" s="50">
        <f t="shared" si="68"/>
        <v>135.64929693961955</v>
      </c>
      <c r="BR101" s="49">
        <v>9000</v>
      </c>
      <c r="BS101" s="49">
        <v>362.7</v>
      </c>
      <c r="BT101" s="49">
        <v>492</v>
      </c>
      <c r="BU101" s="49">
        <v>0</v>
      </c>
      <c r="BV101" s="49">
        <v>0</v>
      </c>
      <c r="BW101" s="49">
        <v>0</v>
      </c>
      <c r="BX101" s="49">
        <v>0</v>
      </c>
      <c r="BY101" s="49">
        <v>0</v>
      </c>
      <c r="BZ101" s="49">
        <v>0</v>
      </c>
      <c r="CA101" s="49">
        <v>0</v>
      </c>
      <c r="CB101" s="49">
        <v>0</v>
      </c>
      <c r="CC101" s="49">
        <v>0</v>
      </c>
      <c r="CD101" s="49">
        <v>0</v>
      </c>
      <c r="CE101" s="49">
        <v>0</v>
      </c>
      <c r="CF101" s="49">
        <v>0</v>
      </c>
      <c r="CG101" s="49">
        <v>0</v>
      </c>
      <c r="CH101" s="49">
        <v>0</v>
      </c>
      <c r="CI101" s="49">
        <v>0</v>
      </c>
      <c r="CJ101" s="49">
        <v>0</v>
      </c>
      <c r="CK101" s="49">
        <v>0</v>
      </c>
      <c r="CL101" s="49">
        <v>0</v>
      </c>
      <c r="CM101" s="49">
        <v>1100</v>
      </c>
      <c r="CN101" s="49">
        <v>46.09</v>
      </c>
      <c r="CO101" s="49">
        <v>0</v>
      </c>
      <c r="CP101" s="49">
        <v>1100</v>
      </c>
      <c r="CQ101" s="49">
        <v>46.09</v>
      </c>
      <c r="CR101" s="49">
        <v>0</v>
      </c>
      <c r="CS101" s="49">
        <v>0</v>
      </c>
      <c r="CT101" s="49">
        <v>0</v>
      </c>
      <c r="CU101" s="49">
        <v>0</v>
      </c>
      <c r="CV101" s="49">
        <v>0</v>
      </c>
      <c r="CW101" s="49">
        <v>0</v>
      </c>
      <c r="CX101" s="49">
        <v>0</v>
      </c>
      <c r="CY101" s="49">
        <v>0</v>
      </c>
      <c r="CZ101" s="49">
        <v>0</v>
      </c>
      <c r="DA101" s="49">
        <v>0</v>
      </c>
      <c r="DB101" s="49">
        <v>9400</v>
      </c>
      <c r="DC101" s="49">
        <v>393.86</v>
      </c>
      <c r="DD101" s="49">
        <v>0</v>
      </c>
      <c r="DE101" s="49">
        <v>0</v>
      </c>
      <c r="DF101" s="50">
        <f t="shared" si="52"/>
        <v>127394.59</v>
      </c>
      <c r="DG101" s="50">
        <f t="shared" si="53"/>
        <v>9795.165197666669</v>
      </c>
      <c r="DH101" s="50">
        <f t="shared" si="54"/>
        <v>8918.037</v>
      </c>
      <c r="DI101" s="55">
        <v>0</v>
      </c>
      <c r="DJ101" s="55">
        <v>0</v>
      </c>
      <c r="DK101" s="55">
        <v>0</v>
      </c>
      <c r="DL101" s="49">
        <v>0</v>
      </c>
      <c r="DM101" s="53"/>
      <c r="DN101" s="53"/>
      <c r="DO101" s="52"/>
      <c r="DP101" s="52"/>
      <c r="DQ101" s="52"/>
      <c r="DR101" s="53"/>
      <c r="DS101" s="53"/>
      <c r="DT101" s="53"/>
      <c r="DU101" s="53"/>
      <c r="DV101" s="53"/>
      <c r="DW101" s="53"/>
      <c r="DX101" s="49">
        <v>0</v>
      </c>
      <c r="DY101" s="49">
        <v>0</v>
      </c>
      <c r="DZ101" s="49">
        <v>0</v>
      </c>
      <c r="EA101" s="52">
        <v>0</v>
      </c>
      <c r="EB101" s="50">
        <f t="shared" si="71"/>
        <v>0</v>
      </c>
      <c r="EC101" s="50">
        <f t="shared" si="69"/>
        <v>0</v>
      </c>
      <c r="ED101" s="50">
        <f t="shared" si="45"/>
        <v>0</v>
      </c>
    </row>
    <row r="102" spans="2:134" s="24" customFormat="1" ht="18.75" customHeight="1">
      <c r="B102" s="60">
        <v>94</v>
      </c>
      <c r="C102" s="58" t="s">
        <v>135</v>
      </c>
      <c r="D102" s="49">
        <v>6364.3198</v>
      </c>
      <c r="E102" s="49"/>
      <c r="F102" s="50">
        <f t="shared" si="55"/>
        <v>85755.7</v>
      </c>
      <c r="G102" s="50">
        <f t="shared" si="55"/>
        <v>6293.417563333333</v>
      </c>
      <c r="H102" s="50">
        <f t="shared" si="56"/>
        <v>6087.253</v>
      </c>
      <c r="I102" s="50">
        <f t="shared" si="57"/>
        <v>96.72412387611958</v>
      </c>
      <c r="J102" s="50">
        <f t="shared" si="44"/>
        <v>-85755.7</v>
      </c>
      <c r="K102" s="50">
        <f t="shared" si="70"/>
        <v>-6087.253</v>
      </c>
      <c r="L102" s="55"/>
      <c r="M102" s="55"/>
      <c r="N102" s="50">
        <f>V102+Z102+AD102+AH102+AL102+AP102+BK102+BR102+BU102+BX102+CA102+CD102+CJ102+CM102+CS102+CV102+DB102</f>
        <v>35836.5</v>
      </c>
      <c r="O102" s="50">
        <f>W102+AA102+AE102+AI102+AM102+AQ102+BL102+BV9+BV102+BY102+CB102+CE102+CK102+CN102+CT102+CW102+DC102</f>
        <v>2145.24377</v>
      </c>
      <c r="P102" s="50">
        <f t="shared" si="48"/>
        <v>1927.353</v>
      </c>
      <c r="Q102" s="50">
        <f t="shared" si="49"/>
        <v>89.84307643508505</v>
      </c>
      <c r="R102" s="52">
        <f t="shared" si="50"/>
        <v>6696.299999999999</v>
      </c>
      <c r="S102" s="50">
        <f t="shared" si="51"/>
        <v>709.1381700000001</v>
      </c>
      <c r="T102" s="50">
        <f t="shared" si="58"/>
        <v>1438.3239999999998</v>
      </c>
      <c r="U102" s="50">
        <f t="shared" si="59"/>
        <v>202.8270456799695</v>
      </c>
      <c r="V102" s="49">
        <v>429.4</v>
      </c>
      <c r="W102" s="49">
        <v>45.473459999999996</v>
      </c>
      <c r="X102" s="49">
        <v>5.312</v>
      </c>
      <c r="Y102" s="50">
        <f t="shared" si="60"/>
        <v>11.681539077958881</v>
      </c>
      <c r="Z102" s="49">
        <v>15000</v>
      </c>
      <c r="AA102" s="49">
        <v>850.5</v>
      </c>
      <c r="AB102" s="49">
        <v>212.56</v>
      </c>
      <c r="AC102" s="49">
        <f t="shared" si="61"/>
        <v>24.992357436801882</v>
      </c>
      <c r="AD102" s="49">
        <v>6266.9</v>
      </c>
      <c r="AE102" s="49">
        <v>663.66471</v>
      </c>
      <c r="AF102" s="49">
        <v>1433.012</v>
      </c>
      <c r="AG102" s="49">
        <f t="shared" si="62"/>
        <v>215.924092151894</v>
      </c>
      <c r="AH102" s="49">
        <v>582</v>
      </c>
      <c r="AI102" s="49">
        <v>10.6506</v>
      </c>
      <c r="AJ102" s="49">
        <v>143.7</v>
      </c>
      <c r="AK102" s="49">
        <f t="shared" si="63"/>
        <v>1349.2197622669144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v>0</v>
      </c>
      <c r="AS102" s="53">
        <v>0</v>
      </c>
      <c r="AT102" s="53">
        <v>0</v>
      </c>
      <c r="AU102" s="53">
        <v>0</v>
      </c>
      <c r="AV102" s="52">
        <v>49919.2</v>
      </c>
      <c r="AW102" s="53">
        <v>4159.933333333333</v>
      </c>
      <c r="AX102" s="49">
        <v>4159.9</v>
      </c>
      <c r="AY102" s="52">
        <v>49919.2</v>
      </c>
      <c r="AZ102" s="53">
        <f t="shared" si="64"/>
        <v>4159.933333333333</v>
      </c>
      <c r="BA102" s="52"/>
      <c r="BB102" s="49">
        <v>0</v>
      </c>
      <c r="BC102" s="53">
        <v>0</v>
      </c>
      <c r="BD102" s="53"/>
      <c r="BE102" s="53"/>
      <c r="BF102" s="53"/>
      <c r="BG102" s="53"/>
      <c r="BH102" s="52"/>
      <c r="BI102" s="51"/>
      <c r="BJ102" s="51"/>
      <c r="BK102" s="55"/>
      <c r="BL102" s="55"/>
      <c r="BM102" s="55"/>
      <c r="BN102" s="50">
        <f t="shared" si="65"/>
        <v>3058.2</v>
      </c>
      <c r="BO102" s="50">
        <f t="shared" si="66"/>
        <v>123.24546</v>
      </c>
      <c r="BP102" s="50">
        <f t="shared" si="67"/>
        <v>0.139</v>
      </c>
      <c r="BQ102" s="50">
        <f t="shared" si="68"/>
        <v>0.11278305910822195</v>
      </c>
      <c r="BR102" s="49">
        <v>3058.2</v>
      </c>
      <c r="BS102" s="49">
        <v>123.24546</v>
      </c>
      <c r="BT102" s="49">
        <v>0.139</v>
      </c>
      <c r="BU102" s="49">
        <v>0</v>
      </c>
      <c r="BV102" s="49">
        <v>0</v>
      </c>
      <c r="BW102" s="49">
        <v>0</v>
      </c>
      <c r="BX102" s="49">
        <v>0</v>
      </c>
      <c r="BY102" s="49">
        <v>0</v>
      </c>
      <c r="BZ102" s="49">
        <v>0</v>
      </c>
      <c r="CA102" s="49">
        <v>0</v>
      </c>
      <c r="CB102" s="49">
        <v>0</v>
      </c>
      <c r="CC102" s="49">
        <v>0</v>
      </c>
      <c r="CD102" s="49">
        <v>0</v>
      </c>
      <c r="CE102" s="49">
        <v>0</v>
      </c>
      <c r="CF102" s="49">
        <v>0</v>
      </c>
      <c r="CG102" s="49">
        <v>0</v>
      </c>
      <c r="CH102" s="49">
        <v>0</v>
      </c>
      <c r="CI102" s="49">
        <v>0</v>
      </c>
      <c r="CJ102" s="49">
        <v>0</v>
      </c>
      <c r="CK102" s="49">
        <v>0</v>
      </c>
      <c r="CL102" s="49">
        <v>0</v>
      </c>
      <c r="CM102" s="49">
        <v>10500</v>
      </c>
      <c r="CN102" s="49">
        <v>439.95</v>
      </c>
      <c r="CO102" s="49">
        <v>132.63</v>
      </c>
      <c r="CP102" s="49">
        <v>4000</v>
      </c>
      <c r="CQ102" s="49">
        <v>167.6</v>
      </c>
      <c r="CR102" s="49">
        <v>23.33</v>
      </c>
      <c r="CS102" s="49">
        <v>0</v>
      </c>
      <c r="CT102" s="49">
        <v>0</v>
      </c>
      <c r="CU102" s="49">
        <v>0</v>
      </c>
      <c r="CV102" s="49">
        <v>0</v>
      </c>
      <c r="CW102" s="49">
        <v>0</v>
      </c>
      <c r="CX102" s="49">
        <v>0</v>
      </c>
      <c r="CY102" s="49">
        <v>0</v>
      </c>
      <c r="CZ102" s="49">
        <v>0</v>
      </c>
      <c r="DA102" s="49">
        <v>0</v>
      </c>
      <c r="DB102" s="49">
        <v>0</v>
      </c>
      <c r="DC102" s="49">
        <v>0</v>
      </c>
      <c r="DD102" s="49">
        <v>0</v>
      </c>
      <c r="DE102" s="49">
        <v>0</v>
      </c>
      <c r="DF102" s="50">
        <f t="shared" si="52"/>
        <v>85755.7</v>
      </c>
      <c r="DG102" s="50">
        <f t="shared" si="53"/>
        <v>6293.417563333333</v>
      </c>
      <c r="DH102" s="50">
        <f t="shared" si="54"/>
        <v>6087.253</v>
      </c>
      <c r="DI102" s="55">
        <v>0</v>
      </c>
      <c r="DJ102" s="55">
        <v>0</v>
      </c>
      <c r="DK102" s="55">
        <v>0</v>
      </c>
      <c r="DL102" s="49">
        <v>0</v>
      </c>
      <c r="DM102" s="53"/>
      <c r="DN102" s="53"/>
      <c r="DO102" s="52"/>
      <c r="DP102" s="52"/>
      <c r="DQ102" s="52"/>
      <c r="DR102" s="53"/>
      <c r="DS102" s="53"/>
      <c r="DT102" s="53"/>
      <c r="DU102" s="53"/>
      <c r="DV102" s="53"/>
      <c r="DW102" s="53"/>
      <c r="DX102" s="49">
        <v>0</v>
      </c>
      <c r="DY102" s="49">
        <v>0</v>
      </c>
      <c r="DZ102" s="49">
        <v>0</v>
      </c>
      <c r="EA102" s="52">
        <v>0</v>
      </c>
      <c r="EB102" s="50">
        <f t="shared" si="71"/>
        <v>0</v>
      </c>
      <c r="EC102" s="50">
        <f t="shared" si="69"/>
        <v>0</v>
      </c>
      <c r="ED102" s="50">
        <f t="shared" si="45"/>
        <v>0</v>
      </c>
    </row>
    <row r="103" spans="2:134" s="24" customFormat="1" ht="18.75" customHeight="1">
      <c r="B103" s="60">
        <v>95</v>
      </c>
      <c r="C103" s="58" t="s">
        <v>136</v>
      </c>
      <c r="D103" s="49">
        <v>22339.285900000003</v>
      </c>
      <c r="E103" s="49"/>
      <c r="F103" s="50">
        <f t="shared" si="55"/>
        <v>79098.00000000001</v>
      </c>
      <c r="G103" s="50">
        <f t="shared" si="55"/>
        <v>5883.132686666665</v>
      </c>
      <c r="H103" s="50">
        <f t="shared" si="56"/>
        <v>4781.258</v>
      </c>
      <c r="I103" s="50">
        <f t="shared" si="57"/>
        <v>81.27061303302037</v>
      </c>
      <c r="J103" s="50">
        <f t="shared" si="44"/>
        <v>-79098.00000000001</v>
      </c>
      <c r="K103" s="50">
        <f t="shared" si="70"/>
        <v>-4781.258</v>
      </c>
      <c r="L103" s="55"/>
      <c r="M103" s="55"/>
      <c r="N103" s="50">
        <f>V103+Z103+AD103+AH103+AL103+AP103+BK103+BR103+BU103+BX103+CA103+CD103+CJ103+CM103+CS103+CV103+DB103</f>
        <v>34739.8</v>
      </c>
      <c r="O103" s="50">
        <f>W103+AA103+AE103+AI103+AM103+AQ103+BL103+BS103+BV103+BY103+CB103+CE103+CK103+CN103+CT103+CW103+DC103</f>
        <v>2186.61602</v>
      </c>
      <c r="P103" s="50">
        <f t="shared" si="48"/>
        <v>1220.858</v>
      </c>
      <c r="Q103" s="50">
        <f t="shared" si="49"/>
        <v>55.83321391745771</v>
      </c>
      <c r="R103" s="52">
        <f t="shared" si="50"/>
        <v>7800</v>
      </c>
      <c r="S103" s="50">
        <f t="shared" si="51"/>
        <v>826.02</v>
      </c>
      <c r="T103" s="50">
        <f t="shared" si="58"/>
        <v>619.689</v>
      </c>
      <c r="U103" s="50">
        <f t="shared" si="59"/>
        <v>75.02106486525749</v>
      </c>
      <c r="V103" s="49">
        <v>600</v>
      </c>
      <c r="W103" s="49">
        <v>63.54</v>
      </c>
      <c r="X103" s="49">
        <v>2.044</v>
      </c>
      <c r="Y103" s="50">
        <f t="shared" si="60"/>
        <v>3.2168712621970417</v>
      </c>
      <c r="Z103" s="49">
        <v>16500</v>
      </c>
      <c r="AA103" s="49">
        <v>935.55</v>
      </c>
      <c r="AB103" s="49">
        <v>436.369</v>
      </c>
      <c r="AC103" s="49">
        <f t="shared" si="61"/>
        <v>46.64304419859976</v>
      </c>
      <c r="AD103" s="49">
        <v>7200</v>
      </c>
      <c r="AE103" s="49">
        <v>762.48</v>
      </c>
      <c r="AF103" s="49">
        <v>617.645</v>
      </c>
      <c r="AG103" s="49">
        <f t="shared" si="62"/>
        <v>81.00474766551254</v>
      </c>
      <c r="AH103" s="49">
        <v>306</v>
      </c>
      <c r="AI103" s="49">
        <v>5.5998</v>
      </c>
      <c r="AJ103" s="49">
        <v>84.8</v>
      </c>
      <c r="AK103" s="49">
        <f t="shared" si="63"/>
        <v>1514.3397978499231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53">
        <v>0</v>
      </c>
      <c r="AT103" s="53">
        <v>0</v>
      </c>
      <c r="AU103" s="53">
        <v>0</v>
      </c>
      <c r="AV103" s="52">
        <v>42724.6</v>
      </c>
      <c r="AW103" s="53">
        <v>3560.383333333333</v>
      </c>
      <c r="AX103" s="49">
        <v>3560.4</v>
      </c>
      <c r="AY103" s="52">
        <v>42724.6</v>
      </c>
      <c r="AZ103" s="53">
        <f t="shared" si="64"/>
        <v>3560.383333333333</v>
      </c>
      <c r="BA103" s="52"/>
      <c r="BB103" s="49">
        <v>1633.6</v>
      </c>
      <c r="BC103" s="53">
        <v>136.13333333333333</v>
      </c>
      <c r="BD103" s="53"/>
      <c r="BE103" s="53">
        <v>1633.6</v>
      </c>
      <c r="BF103" s="53">
        <v>1633.6</v>
      </c>
      <c r="BG103" s="53"/>
      <c r="BH103" s="52"/>
      <c r="BI103" s="51"/>
      <c r="BJ103" s="51"/>
      <c r="BK103" s="55"/>
      <c r="BL103" s="55"/>
      <c r="BM103" s="55"/>
      <c r="BN103" s="50">
        <f t="shared" si="65"/>
        <v>3225</v>
      </c>
      <c r="BO103" s="50">
        <f t="shared" si="66"/>
        <v>129.9675</v>
      </c>
      <c r="BP103" s="50">
        <f t="shared" si="67"/>
        <v>0</v>
      </c>
      <c r="BQ103" s="50">
        <f t="shared" si="68"/>
        <v>0</v>
      </c>
      <c r="BR103" s="49">
        <v>3200</v>
      </c>
      <c r="BS103" s="49">
        <v>128.96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0</v>
      </c>
      <c r="BZ103" s="49">
        <v>0</v>
      </c>
      <c r="CA103" s="49">
        <v>25</v>
      </c>
      <c r="CB103" s="49">
        <v>1.0075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2837</v>
      </c>
      <c r="CK103" s="49">
        <v>118.87030000000001</v>
      </c>
      <c r="CL103" s="49">
        <v>0</v>
      </c>
      <c r="CM103" s="49">
        <v>3571.8</v>
      </c>
      <c r="CN103" s="49">
        <v>149.65842000000004</v>
      </c>
      <c r="CO103" s="49">
        <v>0</v>
      </c>
      <c r="CP103" s="49">
        <v>3571.8</v>
      </c>
      <c r="CQ103" s="49">
        <v>149.65842000000004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0</v>
      </c>
      <c r="DA103" s="49">
        <v>0</v>
      </c>
      <c r="DB103" s="49">
        <v>500</v>
      </c>
      <c r="DC103" s="49">
        <v>20.95</v>
      </c>
      <c r="DD103" s="49">
        <v>80</v>
      </c>
      <c r="DE103" s="49">
        <v>0</v>
      </c>
      <c r="DF103" s="50">
        <f t="shared" si="52"/>
        <v>79098.00000000001</v>
      </c>
      <c r="DG103" s="50">
        <f t="shared" si="53"/>
        <v>5883.132686666665</v>
      </c>
      <c r="DH103" s="50">
        <f t="shared" si="54"/>
        <v>4781.258</v>
      </c>
      <c r="DI103" s="55">
        <v>0</v>
      </c>
      <c r="DJ103" s="55">
        <v>0</v>
      </c>
      <c r="DK103" s="55">
        <v>0</v>
      </c>
      <c r="DL103" s="49">
        <v>0</v>
      </c>
      <c r="DM103" s="53"/>
      <c r="DN103" s="53"/>
      <c r="DO103" s="52"/>
      <c r="DP103" s="52"/>
      <c r="DQ103" s="52"/>
      <c r="DR103" s="53"/>
      <c r="DS103" s="53"/>
      <c r="DT103" s="53"/>
      <c r="DU103" s="53"/>
      <c r="DV103" s="53"/>
      <c r="DW103" s="53"/>
      <c r="DX103" s="49">
        <v>0</v>
      </c>
      <c r="DY103" s="49">
        <v>0</v>
      </c>
      <c r="DZ103" s="49">
        <v>0</v>
      </c>
      <c r="EA103" s="52">
        <v>0</v>
      </c>
      <c r="EB103" s="50">
        <f t="shared" si="71"/>
        <v>0</v>
      </c>
      <c r="EC103" s="50">
        <f t="shared" si="69"/>
        <v>0</v>
      </c>
      <c r="ED103" s="50">
        <f t="shared" si="45"/>
        <v>0</v>
      </c>
    </row>
    <row r="104" spans="2:134" s="24" customFormat="1" ht="27" customHeight="1">
      <c r="B104" s="56"/>
      <c r="C104" s="54" t="s">
        <v>137</v>
      </c>
      <c r="D104" s="55">
        <f>SUM(D9:D103)</f>
        <v>1445182.2050000008</v>
      </c>
      <c r="E104" s="55">
        <f aca="true" t="shared" si="72" ref="E104:BP104">SUM(E9:E103)</f>
        <v>0</v>
      </c>
      <c r="F104" s="55">
        <f t="shared" si="72"/>
        <v>7597717.040000003</v>
      </c>
      <c r="G104" s="55">
        <f t="shared" si="72"/>
        <v>586288.3956419998</v>
      </c>
      <c r="H104" s="55">
        <f t="shared" si="72"/>
        <v>584876.2754000003</v>
      </c>
      <c r="I104" s="50">
        <f t="shared" si="57"/>
        <v>99.75914238581284</v>
      </c>
      <c r="J104" s="55">
        <f t="shared" si="72"/>
        <v>-7597717.040000003</v>
      </c>
      <c r="K104" s="55">
        <f t="shared" si="72"/>
        <v>-584876.2754000003</v>
      </c>
      <c r="L104" s="55">
        <f t="shared" si="72"/>
        <v>0</v>
      </c>
      <c r="M104" s="55">
        <f t="shared" si="72"/>
        <v>0</v>
      </c>
      <c r="N104" s="55">
        <f t="shared" si="72"/>
        <v>2920470.7399999993</v>
      </c>
      <c r="O104" s="55">
        <f t="shared" si="72"/>
        <v>196529.63018200008</v>
      </c>
      <c r="P104" s="55">
        <f t="shared" si="72"/>
        <v>199423.57540000006</v>
      </c>
      <c r="Q104" s="50">
        <f t="shared" si="49"/>
        <v>101.47252361657628</v>
      </c>
      <c r="R104" s="55">
        <f t="shared" si="72"/>
        <v>1026175.0920000001</v>
      </c>
      <c r="S104" s="55">
        <f t="shared" si="72"/>
        <v>108671.94224280007</v>
      </c>
      <c r="T104" s="55">
        <f t="shared" si="72"/>
        <v>115731.87679999998</v>
      </c>
      <c r="U104" s="50">
        <f t="shared" si="59"/>
        <v>106.49655689545538</v>
      </c>
      <c r="V104" s="55">
        <f t="shared" si="72"/>
        <v>172394.619</v>
      </c>
      <c r="W104" s="55">
        <f t="shared" si="72"/>
        <v>18256.5901521</v>
      </c>
      <c r="X104" s="55">
        <f t="shared" si="72"/>
        <v>28266.228199999994</v>
      </c>
      <c r="Y104" s="50">
        <f t="shared" si="60"/>
        <v>154.8275333154073</v>
      </c>
      <c r="Z104" s="55">
        <f t="shared" si="72"/>
        <v>666302.9899999999</v>
      </c>
      <c r="AA104" s="55">
        <f t="shared" si="72"/>
        <v>37779.379533</v>
      </c>
      <c r="AB104" s="55">
        <f t="shared" si="72"/>
        <v>24571.7691</v>
      </c>
      <c r="AC104" s="49">
        <f t="shared" si="61"/>
        <v>65.0401605419082</v>
      </c>
      <c r="AD104" s="55">
        <f t="shared" si="72"/>
        <v>853780.4730000001</v>
      </c>
      <c r="AE104" s="55">
        <f t="shared" si="72"/>
        <v>90415.35209070003</v>
      </c>
      <c r="AF104" s="55">
        <f t="shared" si="72"/>
        <v>87465.64860000001</v>
      </c>
      <c r="AG104" s="49">
        <f t="shared" si="62"/>
        <v>96.73760769328086</v>
      </c>
      <c r="AH104" s="55">
        <f t="shared" si="72"/>
        <v>94763.96000000002</v>
      </c>
      <c r="AI104" s="55">
        <f t="shared" si="72"/>
        <v>1734.1804679999993</v>
      </c>
      <c r="AJ104" s="55">
        <f t="shared" si="72"/>
        <v>14381.185000000001</v>
      </c>
      <c r="AK104" s="49">
        <f t="shared" si="63"/>
        <v>829.2784554646481</v>
      </c>
      <c r="AL104" s="55">
        <f t="shared" si="72"/>
        <v>44700</v>
      </c>
      <c r="AM104" s="55">
        <f t="shared" si="72"/>
        <v>3012.78</v>
      </c>
      <c r="AN104" s="55">
        <f t="shared" si="72"/>
        <v>3439.55</v>
      </c>
      <c r="AO104" s="53">
        <f>AN104/AM104*100</f>
        <v>114.16532239327132</v>
      </c>
      <c r="AP104" s="55">
        <f t="shared" si="72"/>
        <v>0</v>
      </c>
      <c r="AQ104" s="55">
        <f t="shared" si="72"/>
        <v>0</v>
      </c>
      <c r="AR104" s="55">
        <f t="shared" si="72"/>
        <v>0</v>
      </c>
      <c r="AS104" s="55">
        <f t="shared" si="72"/>
        <v>0</v>
      </c>
      <c r="AT104" s="55">
        <f t="shared" si="72"/>
        <v>0</v>
      </c>
      <c r="AU104" s="55">
        <f t="shared" si="72"/>
        <v>0</v>
      </c>
      <c r="AV104" s="55">
        <f t="shared" si="72"/>
        <v>4622823.100000001</v>
      </c>
      <c r="AW104" s="55">
        <f t="shared" si="72"/>
        <v>385235.2583333331</v>
      </c>
      <c r="AX104" s="55">
        <f>SUM(AX9:AX103)</f>
        <v>385452.70000000007</v>
      </c>
      <c r="AY104" s="55">
        <f t="shared" si="72"/>
        <v>4625428.4</v>
      </c>
      <c r="AZ104" s="55">
        <f>SUM(AZ9:AZ103)</f>
        <v>385452.3666666664</v>
      </c>
      <c r="BA104" s="55">
        <f>SUM(BA9:BA103)</f>
        <v>0</v>
      </c>
      <c r="BB104" s="55">
        <f t="shared" si="72"/>
        <v>16803</v>
      </c>
      <c r="BC104" s="55">
        <f t="shared" si="72"/>
        <v>1400.25</v>
      </c>
      <c r="BD104" s="55">
        <f t="shared" si="72"/>
        <v>0</v>
      </c>
      <c r="BE104" s="55">
        <f t="shared" si="72"/>
        <v>25671.199999999997</v>
      </c>
      <c r="BF104" s="55">
        <f t="shared" si="72"/>
        <v>25671.199999999997</v>
      </c>
      <c r="BG104" s="55">
        <f t="shared" si="72"/>
        <v>0</v>
      </c>
      <c r="BH104" s="55">
        <f t="shared" si="72"/>
        <v>0</v>
      </c>
      <c r="BI104" s="55">
        <f t="shared" si="72"/>
        <v>0</v>
      </c>
      <c r="BJ104" s="55">
        <f t="shared" si="72"/>
        <v>0</v>
      </c>
      <c r="BK104" s="55">
        <f t="shared" si="72"/>
        <v>0</v>
      </c>
      <c r="BL104" s="55">
        <f t="shared" si="72"/>
        <v>0</v>
      </c>
      <c r="BM104" s="55">
        <f t="shared" si="72"/>
        <v>0</v>
      </c>
      <c r="BN104" s="55">
        <f>SUM(BN9:BN103)</f>
        <v>181102.52999999997</v>
      </c>
      <c r="BO104" s="55">
        <f t="shared" si="72"/>
        <v>7298.431958999999</v>
      </c>
      <c r="BP104" s="55">
        <f t="shared" si="72"/>
        <v>9017.122</v>
      </c>
      <c r="BQ104" s="50">
        <f t="shared" si="68"/>
        <v>123.54875746811085</v>
      </c>
      <c r="BR104" s="55">
        <f aca="true" t="shared" si="73" ref="BR104:EA104">SUM(BR9:BR103)</f>
        <v>146871.83</v>
      </c>
      <c r="BS104" s="55">
        <f t="shared" si="73"/>
        <v>5918.934748999998</v>
      </c>
      <c r="BT104" s="55">
        <f t="shared" si="73"/>
        <v>6380.112</v>
      </c>
      <c r="BU104" s="55">
        <f t="shared" si="73"/>
        <v>3350</v>
      </c>
      <c r="BV104" s="55">
        <f>SUM(BV9:BV103)</f>
        <v>135.005</v>
      </c>
      <c r="BW104" s="55">
        <f t="shared" si="73"/>
        <v>287.65</v>
      </c>
      <c r="BX104" s="55">
        <f t="shared" si="73"/>
        <v>0</v>
      </c>
      <c r="BY104" s="55">
        <f t="shared" si="73"/>
        <v>0</v>
      </c>
      <c r="BZ104" s="55">
        <f t="shared" si="73"/>
        <v>0</v>
      </c>
      <c r="CA104" s="55">
        <f t="shared" si="73"/>
        <v>30880.699999999997</v>
      </c>
      <c r="CB104" s="55">
        <f t="shared" si="73"/>
        <v>1244.4922099999997</v>
      </c>
      <c r="CC104" s="55">
        <f t="shared" si="73"/>
        <v>2349.3599999999997</v>
      </c>
      <c r="CD104" s="55">
        <f t="shared" si="73"/>
        <v>0</v>
      </c>
      <c r="CE104" s="55">
        <f t="shared" si="73"/>
        <v>0</v>
      </c>
      <c r="CF104" s="55">
        <f t="shared" si="73"/>
        <v>0</v>
      </c>
      <c r="CG104" s="55">
        <f t="shared" si="73"/>
        <v>34442.5</v>
      </c>
      <c r="CH104" s="55">
        <f t="shared" si="73"/>
        <v>2870.2083333333335</v>
      </c>
      <c r="CI104" s="55">
        <f t="shared" si="73"/>
        <v>0</v>
      </c>
      <c r="CJ104" s="55">
        <f t="shared" si="73"/>
        <v>137707</v>
      </c>
      <c r="CK104" s="55">
        <f t="shared" si="73"/>
        <v>5769.9232999999995</v>
      </c>
      <c r="CL104" s="55">
        <f t="shared" si="73"/>
        <v>6015.070000000001</v>
      </c>
      <c r="CM104" s="55">
        <f t="shared" si="73"/>
        <v>726723.7680000002</v>
      </c>
      <c r="CN104" s="55">
        <f t="shared" si="73"/>
        <v>30449.725879200003</v>
      </c>
      <c r="CO104" s="55">
        <f t="shared" si="73"/>
        <v>22202.193499999994</v>
      </c>
      <c r="CP104" s="55">
        <f t="shared" si="73"/>
        <v>348581.66800000006</v>
      </c>
      <c r="CQ104" s="55">
        <f t="shared" si="73"/>
        <v>14605.571889200002</v>
      </c>
      <c r="CR104" s="55">
        <f t="shared" si="73"/>
        <v>9924.813499999997</v>
      </c>
      <c r="CS104" s="55">
        <f t="shared" si="73"/>
        <v>2110</v>
      </c>
      <c r="CT104" s="55">
        <f t="shared" si="73"/>
        <v>88.409</v>
      </c>
      <c r="CU104" s="55">
        <f t="shared" si="73"/>
        <v>1821.2340000000002</v>
      </c>
      <c r="CV104" s="55">
        <f t="shared" si="73"/>
        <v>2210</v>
      </c>
      <c r="CW104" s="55">
        <f t="shared" si="73"/>
        <v>92.59899999999999</v>
      </c>
      <c r="CX104" s="55">
        <f t="shared" si="73"/>
        <v>400</v>
      </c>
      <c r="CY104" s="55">
        <f t="shared" si="73"/>
        <v>0</v>
      </c>
      <c r="CZ104" s="55">
        <f t="shared" si="73"/>
        <v>0</v>
      </c>
      <c r="DA104" s="55">
        <f t="shared" si="73"/>
        <v>0</v>
      </c>
      <c r="DB104" s="55">
        <f t="shared" si="73"/>
        <v>38675.399999999994</v>
      </c>
      <c r="DC104" s="55">
        <f t="shared" si="73"/>
        <v>1620.4992600000003</v>
      </c>
      <c r="DD104" s="55">
        <f t="shared" si="73"/>
        <v>1843.575</v>
      </c>
      <c r="DE104" s="55">
        <f t="shared" si="73"/>
        <v>0</v>
      </c>
      <c r="DF104" s="55">
        <f>SUM(DF9:DF103)</f>
        <v>7594539.340000003</v>
      </c>
      <c r="DG104" s="55">
        <f>SUM(DG9:DG103)</f>
        <v>586023.5873086664</v>
      </c>
      <c r="DH104" s="55">
        <f>SUM(DH9:DH103)</f>
        <v>584876.2754000003</v>
      </c>
      <c r="DI104" s="55">
        <f t="shared" si="73"/>
        <v>0</v>
      </c>
      <c r="DJ104" s="55">
        <f t="shared" si="73"/>
        <v>0</v>
      </c>
      <c r="DK104" s="55">
        <f t="shared" si="73"/>
        <v>0</v>
      </c>
      <c r="DL104" s="55">
        <f t="shared" si="73"/>
        <v>3177.7</v>
      </c>
      <c r="DM104" s="55">
        <f t="shared" si="73"/>
        <v>264.80833333333334</v>
      </c>
      <c r="DN104" s="55">
        <f t="shared" si="73"/>
        <v>0</v>
      </c>
      <c r="DO104" s="55">
        <f t="shared" si="73"/>
        <v>0</v>
      </c>
      <c r="DP104" s="55">
        <f t="shared" si="73"/>
        <v>0</v>
      </c>
      <c r="DQ104" s="55">
        <f t="shared" si="73"/>
        <v>0</v>
      </c>
      <c r="DR104" s="55">
        <f t="shared" si="73"/>
        <v>0</v>
      </c>
      <c r="DS104" s="55">
        <f t="shared" si="73"/>
        <v>0</v>
      </c>
      <c r="DT104" s="55">
        <f t="shared" si="73"/>
        <v>0</v>
      </c>
      <c r="DU104" s="55">
        <f t="shared" si="73"/>
        <v>0</v>
      </c>
      <c r="DV104" s="52">
        <f>DU104/12*8</f>
        <v>0</v>
      </c>
      <c r="DW104" s="55">
        <f t="shared" si="73"/>
        <v>0</v>
      </c>
      <c r="DX104" s="55">
        <f t="shared" si="73"/>
        <v>78590.1225</v>
      </c>
      <c r="DY104" s="53">
        <f>DX104/12*8</f>
        <v>52393.415</v>
      </c>
      <c r="DZ104" s="55">
        <f t="shared" si="73"/>
        <v>0</v>
      </c>
      <c r="EA104" s="55">
        <f t="shared" si="73"/>
        <v>0</v>
      </c>
      <c r="EB104" s="55">
        <f>SUM(EB9:EB103)</f>
        <v>81767.8225</v>
      </c>
      <c r="EC104" s="55">
        <f>SUM(EC9:EC103)</f>
        <v>6813.9852083333335</v>
      </c>
      <c r="ED104" s="55">
        <f>SUM(ED9:ED103)</f>
        <v>0</v>
      </c>
    </row>
    <row r="105" ht="17.25">
      <c r="Y105" s="50"/>
    </row>
  </sheetData>
  <sheetProtection/>
  <protectedRanges>
    <protectedRange sqref="BR92:BR103 BR9:BR75 BR77:BR90" name="Range5_11"/>
    <protectedRange sqref="V92:V103 V9:V75 V77:V90" name="Range4_7"/>
    <protectedRange sqref="AH9:AH15 AH92:AH103 AH24:AH75 AH77:AH90" name="Range4_11"/>
    <protectedRange sqref="AN92:AN103 AN9:AN75 AN77:AN90" name="Range4_1"/>
    <protectedRange sqref="BT92:BT103 BT9:BT75 BT77:BT90" name="Range5_12"/>
    <protectedRange sqref="BW77:BW90 BW10:BW75 BW92:BW103" name="Range5_13"/>
    <protectedRange sqref="CC92:CC103 CC9:CC75 CC77:CC90" name="Range5_14"/>
    <protectedRange sqref="CL92:CL103 CL9:CL75 CL77:CL90 CO92:CO103 CO9:CO75 CO77:CO90" name="Range5"/>
    <protectedRange sqref="CG9:CG12 CI9:CI12" name="Range5_1"/>
    <protectedRange sqref="CM92:CM103 CM9:CM75 CM77:CM90" name="Range5_2"/>
    <protectedRange sqref="CP92:CP103 CP9:CP75 CP77:CP90" name="Range5_3"/>
    <protectedRange sqref="CU92:CU103 CU9:CU75 CU77:CU90" name="Range5_5"/>
    <protectedRange sqref="CX92:CX103 CX9:CX75 CX77:CX90" name="Range5_6"/>
    <protectedRange sqref="DD92:DD103 DD9:DD75 DD77:DD90" name="Range5_7"/>
    <protectedRange sqref="DZ92:DZ103 DZ9:DZ75 DZ77:DZ90" name="Range6_2"/>
    <protectedRange sqref="DZ76" name="Range6_2_3"/>
    <protectedRange sqref="AN91" name="Range4_1_2"/>
    <protectedRange sqref="DZ91" name="Range6_2_2"/>
    <protectedRange sqref="V91" name="Range4_7_2_1"/>
    <protectedRange sqref="AH91" name="Range4_11_2_1"/>
    <protectedRange sqref="DB91" name="Range5_10_2"/>
    <protectedRange sqref="BR91" name="Range5_11_2_1"/>
    <protectedRange sqref="BT91" name="Range5_12_2_1"/>
    <protectedRange sqref="BW91" name="Range5_13_2_1"/>
    <protectedRange sqref="CC91" name="Range5_14_2_1"/>
    <protectedRange sqref="CL91 CO91" name="Range5_9_1"/>
    <protectedRange sqref="CM76" name="Range5_2_2_1"/>
    <protectedRange sqref="CP91" name="Range5_3_2_1"/>
    <protectedRange sqref="CU91" name="Range5_5_2_1"/>
    <protectedRange sqref="CX91" name="Range5_6_2_1"/>
    <protectedRange sqref="DD91" name="Range5_7_2_1"/>
    <protectedRange sqref="DB76" name="Range5_10_3"/>
    <protectedRange sqref="BR76" name="Range5_11_3_1"/>
    <protectedRange sqref="V76" name="Range4_7_3_1"/>
    <protectedRange sqref="AH76" name="Range4_11_3_1"/>
    <protectedRange sqref="AN76" name="Range4_1_3_1"/>
    <protectedRange sqref="BT76" name="Range5_12_3_1"/>
    <protectedRange sqref="BW76" name="Range5_13_3_1"/>
    <protectedRange sqref="CC76" name="Range5_14_3_1"/>
    <protectedRange sqref="CL76 CO76" name="Range5_15_1"/>
    <protectedRange sqref="CM91" name="Range5_2_3_1"/>
    <protectedRange sqref="CP76" name="Range5_3_3_1"/>
    <protectedRange sqref="CU76" name="Range5_5_3_1"/>
    <protectedRange sqref="CX76" name="Range5_6_3_1"/>
    <protectedRange sqref="DD76" name="Range5_7_3_1"/>
    <protectedRange sqref="Z10:Z11 Z92:Z103 Z14:Z15 Z24:Z31 Z35:Z49 Z61:Z75 Z52:Z58 Z77:Z90" name="Range4_8"/>
    <protectedRange sqref="Z76" name="Range4_8_1_1"/>
    <protectedRange sqref="Z91" name="Range4_8_2"/>
    <protectedRange sqref="AD82:AD83 AD12:AD13 AD16:AD22 AD32:AD34 AD66:AD69 AD71" name="Range4_6_1_1"/>
    <protectedRange sqref="AB54:AB55" name="Range4_8_3"/>
    <protectedRange sqref="Z59:Z60 Z12:Z13 Z16:Z23 Z32:Z34 Z50:Z51 AB56:AB103 AB44:AB53" name="Range4_6_1_2"/>
    <protectedRange sqref="AH16:AH23 AJ9:AJ103" name="Range4_2"/>
    <protectedRange sqref="AY92:AY103 AY77:AY90 AV77:AV90 AV9:AV75 AV92:AV103 AY9:AY75 AZ9:AZ103" name="Range1_1_2"/>
    <protectedRange sqref="AY76 AV76" name="Range1_2_1_1"/>
    <protectedRange sqref="AY91 AV91" name="Range1_1_1_1"/>
  </protectedRanges>
  <mergeCells count="134">
    <mergeCell ref="N3:Q5"/>
    <mergeCell ref="R5:U5"/>
    <mergeCell ref="V5:Y5"/>
    <mergeCell ref="R4:AR4"/>
    <mergeCell ref="Z5:AC5"/>
    <mergeCell ref="AH5:AK5"/>
    <mergeCell ref="AL5:AO5"/>
    <mergeCell ref="AP5:AR5"/>
    <mergeCell ref="AD5:AG5"/>
    <mergeCell ref="R3:DD3"/>
    <mergeCell ref="R6:R7"/>
    <mergeCell ref="AP6:AP7"/>
    <mergeCell ref="AQ6:AR6"/>
    <mergeCell ref="AE6:AG6"/>
    <mergeCell ref="V6:V7"/>
    <mergeCell ref="S6:U6"/>
    <mergeCell ref="AH6:AH7"/>
    <mergeCell ref="AM6:AO6"/>
    <mergeCell ref="AL6:AL7"/>
    <mergeCell ref="AI6:AK6"/>
    <mergeCell ref="C3:C7"/>
    <mergeCell ref="L6:L7"/>
    <mergeCell ref="D3:D7"/>
    <mergeCell ref="F6:F7"/>
    <mergeCell ref="F3:I5"/>
    <mergeCell ref="L3:M5"/>
    <mergeCell ref="G6:I6"/>
    <mergeCell ref="M6:M7"/>
    <mergeCell ref="B1:AB1"/>
    <mergeCell ref="B2:Y2"/>
    <mergeCell ref="B3:B7"/>
    <mergeCell ref="N6:N7"/>
    <mergeCell ref="O6:Q6"/>
    <mergeCell ref="E3:E7"/>
    <mergeCell ref="Z6:Z7"/>
    <mergeCell ref="AA6:AC6"/>
    <mergeCell ref="J6:J7"/>
    <mergeCell ref="J3:K5"/>
    <mergeCell ref="AD6:AD7"/>
    <mergeCell ref="BB5:BD5"/>
    <mergeCell ref="AV5:AX5"/>
    <mergeCell ref="CN6:CO6"/>
    <mergeCell ref="CG6:CG7"/>
    <mergeCell ref="CD6:CD7"/>
    <mergeCell ref="CG5:CI5"/>
    <mergeCell ref="BL6:BM6"/>
    <mergeCell ref="AV6:AV7"/>
    <mergeCell ref="BK4:BM5"/>
    <mergeCell ref="CV6:CV7"/>
    <mergeCell ref="W6:Y6"/>
    <mergeCell ref="AY5:AZ5"/>
    <mergeCell ref="BE5:BG5"/>
    <mergeCell ref="AY6:AZ6"/>
    <mergeCell ref="BB6:BB7"/>
    <mergeCell ref="AS6:AS7"/>
    <mergeCell ref="BC6:BD6"/>
    <mergeCell ref="AS5:AU5"/>
    <mergeCell ref="BE6:BE7"/>
    <mergeCell ref="CM4:CU4"/>
    <mergeCell ref="CS6:CS7"/>
    <mergeCell ref="CT6:CU6"/>
    <mergeCell ref="CP6:CP7"/>
    <mergeCell ref="CQ6:CR6"/>
    <mergeCell ref="CS5:CU5"/>
    <mergeCell ref="CP5:CR5"/>
    <mergeCell ref="CM5:CO5"/>
    <mergeCell ref="DM6:DN6"/>
    <mergeCell ref="DB6:DB7"/>
    <mergeCell ref="CY6:CY7"/>
    <mergeCell ref="DE3:DE7"/>
    <mergeCell ref="CY4:DA5"/>
    <mergeCell ref="DF3:DH5"/>
    <mergeCell ref="DB4:DD5"/>
    <mergeCell ref="DI4:DN4"/>
    <mergeCell ref="DI3:DZ3"/>
    <mergeCell ref="DY6:DZ6"/>
    <mergeCell ref="DX6:DX7"/>
    <mergeCell ref="DV6:DW6"/>
    <mergeCell ref="BR6:BR7"/>
    <mergeCell ref="DR6:DR7"/>
    <mergeCell ref="DL6:DL7"/>
    <mergeCell ref="DJ6:DK6"/>
    <mergeCell ref="CW6:CX6"/>
    <mergeCell ref="DC6:DD6"/>
    <mergeCell ref="CZ6:DA6"/>
    <mergeCell ref="DO6:DO7"/>
    <mergeCell ref="EB6:EB7"/>
    <mergeCell ref="EB3:ED5"/>
    <mergeCell ref="EC6:ED6"/>
    <mergeCell ref="EA3:EA7"/>
    <mergeCell ref="BN5:BQ5"/>
    <mergeCell ref="BO6:BQ6"/>
    <mergeCell ref="BR5:BT5"/>
    <mergeCell ref="BX5:BZ5"/>
    <mergeCell ref="BU6:BU7"/>
    <mergeCell ref="CE6:CF6"/>
    <mergeCell ref="CJ6:CJ7"/>
    <mergeCell ref="BX6:BX7"/>
    <mergeCell ref="CH6:CI6"/>
    <mergeCell ref="AS4:BJ4"/>
    <mergeCell ref="BH5:BJ5"/>
    <mergeCell ref="AT6:AU6"/>
    <mergeCell ref="BN6:BN7"/>
    <mergeCell ref="BH6:BH7"/>
    <mergeCell ref="BI6:BJ6"/>
    <mergeCell ref="BK6:BK7"/>
    <mergeCell ref="AW6:AX6"/>
    <mergeCell ref="BN4:CC4"/>
    <mergeCell ref="CB6:CC6"/>
    <mergeCell ref="DG6:DH6"/>
    <mergeCell ref="CV4:CX5"/>
    <mergeCell ref="CD4:CL4"/>
    <mergeCell ref="BS6:BT6"/>
    <mergeCell ref="BV6:BW6"/>
    <mergeCell ref="CA6:CA7"/>
    <mergeCell ref="BU5:BW5"/>
    <mergeCell ref="CA5:CC5"/>
    <mergeCell ref="CD5:CF5"/>
    <mergeCell ref="BY6:BZ6"/>
    <mergeCell ref="DS6:DT6"/>
    <mergeCell ref="DU5:DW5"/>
    <mergeCell ref="CJ5:CL5"/>
    <mergeCell ref="CM6:CM7"/>
    <mergeCell ref="CK6:CL6"/>
    <mergeCell ref="DI5:DK5"/>
    <mergeCell ref="DP6:DQ6"/>
    <mergeCell ref="DF6:DF7"/>
    <mergeCell ref="DI6:DI7"/>
    <mergeCell ref="DU6:DU7"/>
    <mergeCell ref="DR4:DZ4"/>
    <mergeCell ref="DO4:DQ5"/>
    <mergeCell ref="DL5:DN5"/>
    <mergeCell ref="DR5:DT5"/>
    <mergeCell ref="DX5:DZ5"/>
  </mergeCells>
  <printOptions/>
  <pageMargins left="0.17" right="0.17" top="0.17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2"/>
  <sheetViews>
    <sheetView zoomScalePageLayoutView="0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8" sqref="B8"/>
      <selection pane="bottomRight" activeCell="E17" sqref="E17"/>
    </sheetView>
  </sheetViews>
  <sheetFormatPr defaultColWidth="8.796875" defaultRowHeight="15"/>
  <cols>
    <col min="1" max="1" width="4.19921875" style="22" customWidth="1"/>
    <col min="2" max="2" width="14" style="22" customWidth="1"/>
    <col min="3" max="3" width="12.09765625" style="22" customWidth="1"/>
    <col min="4" max="5" width="9" style="22" customWidth="1"/>
    <col min="6" max="6" width="8.3984375" style="22" customWidth="1"/>
    <col min="7" max="7" width="10.19921875" style="22" customWidth="1"/>
    <col min="8" max="8" width="11" style="22" customWidth="1"/>
    <col min="9" max="10" width="9" style="22" customWidth="1"/>
    <col min="11" max="11" width="9.09765625" style="22" customWidth="1"/>
    <col min="12" max="13" width="9.19921875" style="22" customWidth="1"/>
    <col min="14" max="14" width="8.19921875" style="22" customWidth="1"/>
    <col min="15" max="15" width="9.59765625" style="22" customWidth="1"/>
    <col min="16" max="16" width="9.8984375" style="22" customWidth="1"/>
    <col min="17" max="17" width="10.5" style="22" customWidth="1"/>
    <col min="18" max="18" width="9.09765625" style="22" customWidth="1"/>
    <col min="19" max="16384" width="9" style="22" customWidth="1"/>
  </cols>
  <sheetData>
    <row r="1" ht="5.25" customHeight="1"/>
    <row r="2" spans="3:18" ht="24" customHeight="1">
      <c r="C2" s="165" t="s">
        <v>154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4" spans="1:18" ht="71.25" customHeight="1">
      <c r="A4" s="25"/>
      <c r="B4" s="166" t="s">
        <v>24</v>
      </c>
      <c r="C4" s="168" t="s">
        <v>155</v>
      </c>
      <c r="D4" s="169"/>
      <c r="E4" s="169"/>
      <c r="F4" s="170"/>
      <c r="G4" s="171" t="s">
        <v>156</v>
      </c>
      <c r="H4" s="171" t="s">
        <v>157</v>
      </c>
      <c r="I4" s="171" t="s">
        <v>158</v>
      </c>
      <c r="J4" s="171" t="s">
        <v>159</v>
      </c>
      <c r="K4" s="168" t="s">
        <v>4</v>
      </c>
      <c r="L4" s="169"/>
      <c r="M4" s="169"/>
      <c r="N4" s="170"/>
      <c r="O4" s="171" t="s">
        <v>160</v>
      </c>
      <c r="P4" s="171" t="s">
        <v>157</v>
      </c>
      <c r="Q4" s="171" t="s">
        <v>161</v>
      </c>
      <c r="R4" s="171" t="s">
        <v>162</v>
      </c>
    </row>
    <row r="5" spans="1:18" ht="17.25" customHeight="1">
      <c r="A5" s="27"/>
      <c r="B5" s="167"/>
      <c r="C5" s="172" t="s">
        <v>42</v>
      </c>
      <c r="D5" s="174" t="s">
        <v>43</v>
      </c>
      <c r="E5" s="175"/>
      <c r="F5" s="176"/>
      <c r="G5" s="171"/>
      <c r="H5" s="171"/>
      <c r="I5" s="171"/>
      <c r="J5" s="171"/>
      <c r="K5" s="172" t="s">
        <v>42</v>
      </c>
      <c r="L5" s="174" t="s">
        <v>43</v>
      </c>
      <c r="M5" s="175"/>
      <c r="N5" s="176"/>
      <c r="O5" s="171"/>
      <c r="P5" s="171"/>
      <c r="Q5" s="171"/>
      <c r="R5" s="171"/>
    </row>
    <row r="6" spans="1:18" ht="26.25" customHeight="1">
      <c r="A6" s="27"/>
      <c r="B6" s="167"/>
      <c r="C6" s="173"/>
      <c r="D6" s="28" t="s">
        <v>163</v>
      </c>
      <c r="E6" s="29" t="s">
        <v>44</v>
      </c>
      <c r="F6" s="29" t="s">
        <v>45</v>
      </c>
      <c r="G6" s="171"/>
      <c r="H6" s="171"/>
      <c r="I6" s="171"/>
      <c r="J6" s="171"/>
      <c r="K6" s="173"/>
      <c r="L6" s="28" t="s">
        <v>163</v>
      </c>
      <c r="M6" s="29" t="s">
        <v>44</v>
      </c>
      <c r="N6" s="29" t="s">
        <v>45</v>
      </c>
      <c r="O6" s="171"/>
      <c r="P6" s="171"/>
      <c r="Q6" s="171"/>
      <c r="R6" s="171"/>
    </row>
    <row r="7" spans="1:18" ht="15" customHeight="1">
      <c r="A7" s="27"/>
      <c r="B7" s="167"/>
      <c r="C7" s="26">
        <v>1</v>
      </c>
      <c r="D7" s="26">
        <v>3</v>
      </c>
      <c r="E7" s="26"/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8">
        <v>24</v>
      </c>
      <c r="L7" s="28">
        <v>25</v>
      </c>
      <c r="M7" s="28">
        <v>26</v>
      </c>
      <c r="N7" s="28">
        <v>27</v>
      </c>
      <c r="O7" s="26">
        <v>13</v>
      </c>
      <c r="P7" s="26">
        <v>14</v>
      </c>
      <c r="Q7" s="26">
        <v>15</v>
      </c>
      <c r="R7" s="26">
        <v>16</v>
      </c>
    </row>
    <row r="8" spans="1:18" ht="20.25" customHeight="1">
      <c r="A8" s="30">
        <v>1</v>
      </c>
      <c r="B8" s="31" t="s">
        <v>47</v>
      </c>
      <c r="C8" s="32"/>
      <c r="D8" s="33"/>
      <c r="E8" s="33"/>
      <c r="F8" s="34"/>
      <c r="G8" s="35"/>
      <c r="H8" s="36"/>
      <c r="I8" s="37"/>
      <c r="J8" s="34"/>
      <c r="K8" s="38"/>
      <c r="L8" s="32"/>
      <c r="M8" s="39"/>
      <c r="N8" s="40"/>
      <c r="O8" s="41"/>
      <c r="P8" s="36"/>
      <c r="Q8" s="40"/>
      <c r="R8" s="41"/>
    </row>
    <row r="9" spans="1:18" ht="18.75" customHeight="1">
      <c r="A9" s="30">
        <v>2</v>
      </c>
      <c r="B9" s="31" t="s">
        <v>48</v>
      </c>
      <c r="C9" s="32"/>
      <c r="D9" s="33"/>
      <c r="E9" s="33"/>
      <c r="F9" s="34"/>
      <c r="G9" s="35"/>
      <c r="H9" s="36"/>
      <c r="I9" s="37"/>
      <c r="J9" s="34"/>
      <c r="K9" s="38"/>
      <c r="L9" s="32"/>
      <c r="M9" s="39"/>
      <c r="N9" s="40"/>
      <c r="O9" s="41"/>
      <c r="P9" s="36"/>
      <c r="Q9" s="40"/>
      <c r="R9" s="41"/>
    </row>
    <row r="10" spans="1:18" ht="18.75" customHeight="1">
      <c r="A10" s="30">
        <v>3</v>
      </c>
      <c r="B10" s="31" t="s">
        <v>49</v>
      </c>
      <c r="C10" s="32"/>
      <c r="D10" s="33"/>
      <c r="E10" s="33"/>
      <c r="F10" s="34"/>
      <c r="G10" s="42"/>
      <c r="H10" s="42"/>
      <c r="I10" s="40"/>
      <c r="J10" s="42"/>
      <c r="K10" s="38"/>
      <c r="L10" s="32"/>
      <c r="M10" s="39"/>
      <c r="N10" s="40"/>
      <c r="O10" s="42"/>
      <c r="P10" s="42"/>
      <c r="Q10" s="43"/>
      <c r="R10" s="44"/>
    </row>
    <row r="11" spans="1:18" ht="18.75" customHeight="1">
      <c r="A11" s="30">
        <v>4</v>
      </c>
      <c r="B11" s="31" t="s">
        <v>50</v>
      </c>
      <c r="C11" s="32"/>
      <c r="D11" s="33"/>
      <c r="E11" s="33"/>
      <c r="F11" s="34"/>
      <c r="G11" s="35"/>
      <c r="H11" s="36"/>
      <c r="I11" s="37"/>
      <c r="J11" s="34"/>
      <c r="K11" s="38"/>
      <c r="L11" s="32"/>
      <c r="M11" s="39"/>
      <c r="N11" s="40"/>
      <c r="O11" s="41"/>
      <c r="P11" s="36"/>
      <c r="Q11" s="40"/>
      <c r="R11" s="41"/>
    </row>
    <row r="12" spans="1:18" ht="18.75" customHeight="1">
      <c r="A12" s="30">
        <v>5</v>
      </c>
      <c r="B12" s="31" t="s">
        <v>51</v>
      </c>
      <c r="C12" s="32"/>
      <c r="D12" s="33"/>
      <c r="E12" s="33"/>
      <c r="F12" s="34"/>
      <c r="G12" s="35"/>
      <c r="H12" s="36"/>
      <c r="I12" s="37"/>
      <c r="J12" s="34"/>
      <c r="K12" s="38"/>
      <c r="L12" s="32"/>
      <c r="M12" s="39"/>
      <c r="N12" s="40"/>
      <c r="O12" s="41"/>
      <c r="P12" s="36"/>
      <c r="Q12" s="40"/>
      <c r="R12" s="41"/>
    </row>
    <row r="13" spans="1:18" ht="18.75" customHeight="1">
      <c r="A13" s="30">
        <v>6</v>
      </c>
      <c r="B13" s="31" t="s">
        <v>52</v>
      </c>
      <c r="C13" s="32"/>
      <c r="D13" s="33"/>
      <c r="E13" s="33"/>
      <c r="F13" s="34"/>
      <c r="G13" s="35"/>
      <c r="H13" s="36"/>
      <c r="I13" s="37"/>
      <c r="J13" s="34"/>
      <c r="K13" s="38"/>
      <c r="L13" s="32"/>
      <c r="M13" s="39"/>
      <c r="N13" s="40"/>
      <c r="O13" s="41"/>
      <c r="P13" s="36"/>
      <c r="Q13" s="40"/>
      <c r="R13" s="41"/>
    </row>
    <row r="14" spans="1:18" ht="18.75" customHeight="1">
      <c r="A14" s="30">
        <v>7</v>
      </c>
      <c r="B14" s="31" t="s">
        <v>53</v>
      </c>
      <c r="C14" s="32"/>
      <c r="D14" s="33"/>
      <c r="E14" s="33"/>
      <c r="F14" s="34"/>
      <c r="G14" s="35"/>
      <c r="H14" s="36"/>
      <c r="I14" s="37"/>
      <c r="J14" s="34"/>
      <c r="K14" s="38"/>
      <c r="L14" s="32"/>
      <c r="M14" s="39"/>
      <c r="N14" s="40"/>
      <c r="O14" s="41"/>
      <c r="P14" s="36"/>
      <c r="Q14" s="40"/>
      <c r="R14" s="41"/>
    </row>
    <row r="15" spans="1:18" ht="18.75" customHeight="1">
      <c r="A15" s="30">
        <v>8</v>
      </c>
      <c r="B15" s="31" t="s">
        <v>54</v>
      </c>
      <c r="C15" s="32"/>
      <c r="D15" s="33"/>
      <c r="E15" s="33"/>
      <c r="F15" s="34"/>
      <c r="G15" s="35"/>
      <c r="H15" s="36"/>
      <c r="I15" s="37"/>
      <c r="J15" s="34"/>
      <c r="K15" s="38"/>
      <c r="L15" s="32"/>
      <c r="M15" s="39"/>
      <c r="N15" s="40"/>
      <c r="O15" s="41"/>
      <c r="P15" s="36"/>
      <c r="Q15" s="40"/>
      <c r="R15" s="41"/>
    </row>
    <row r="16" spans="1:18" ht="18.75" customHeight="1">
      <c r="A16" s="30">
        <v>9</v>
      </c>
      <c r="B16" s="31" t="s">
        <v>55</v>
      </c>
      <c r="C16" s="32"/>
      <c r="D16" s="33"/>
      <c r="E16" s="33"/>
      <c r="F16" s="34"/>
      <c r="G16" s="35"/>
      <c r="H16" s="36"/>
      <c r="I16" s="37"/>
      <c r="J16" s="34"/>
      <c r="K16" s="38"/>
      <c r="L16" s="32"/>
      <c r="M16" s="39"/>
      <c r="N16" s="40"/>
      <c r="O16" s="41"/>
      <c r="P16" s="36"/>
      <c r="Q16" s="40"/>
      <c r="R16" s="41"/>
    </row>
    <row r="17" spans="1:18" ht="18.75" customHeight="1">
      <c r="A17" s="30">
        <v>10</v>
      </c>
      <c r="B17" s="31" t="s">
        <v>56</v>
      </c>
      <c r="C17" s="32"/>
      <c r="D17" s="33"/>
      <c r="E17" s="33"/>
      <c r="F17" s="34"/>
      <c r="G17" s="35"/>
      <c r="H17" s="36"/>
      <c r="I17" s="37"/>
      <c r="J17" s="34"/>
      <c r="K17" s="38"/>
      <c r="L17" s="32"/>
      <c r="M17" s="39"/>
      <c r="N17" s="40"/>
      <c r="O17" s="41"/>
      <c r="P17" s="36"/>
      <c r="Q17" s="40"/>
      <c r="R17" s="41"/>
    </row>
    <row r="18" spans="1:18" ht="18.75" customHeight="1">
      <c r="A18" s="30">
        <v>11</v>
      </c>
      <c r="B18" s="31" t="s">
        <v>57</v>
      </c>
      <c r="C18" s="32"/>
      <c r="D18" s="33"/>
      <c r="E18" s="33"/>
      <c r="F18" s="34"/>
      <c r="G18" s="35"/>
      <c r="H18" s="36"/>
      <c r="I18" s="37"/>
      <c r="J18" s="34"/>
      <c r="K18" s="38"/>
      <c r="L18" s="32"/>
      <c r="M18" s="39"/>
      <c r="N18" s="40"/>
      <c r="O18" s="41"/>
      <c r="P18" s="36"/>
      <c r="Q18" s="40"/>
      <c r="R18" s="41"/>
    </row>
    <row r="19" spans="1:18" ht="18.75" customHeight="1">
      <c r="A19" s="30">
        <v>12</v>
      </c>
      <c r="B19" s="31" t="s">
        <v>58</v>
      </c>
      <c r="C19" s="32"/>
      <c r="D19" s="33"/>
      <c r="E19" s="33"/>
      <c r="F19" s="34"/>
      <c r="G19" s="35"/>
      <c r="H19" s="36"/>
      <c r="I19" s="37"/>
      <c r="J19" s="34"/>
      <c r="K19" s="38"/>
      <c r="L19" s="32"/>
      <c r="M19" s="39"/>
      <c r="N19" s="40"/>
      <c r="O19" s="41"/>
      <c r="P19" s="36"/>
      <c r="Q19" s="40"/>
      <c r="R19" s="41"/>
    </row>
    <row r="20" spans="1:18" ht="18.75" customHeight="1">
      <c r="A20" s="30">
        <v>13</v>
      </c>
      <c r="B20" s="31" t="s">
        <v>59</v>
      </c>
      <c r="C20" s="32"/>
      <c r="D20" s="33"/>
      <c r="E20" s="33"/>
      <c r="F20" s="34"/>
      <c r="G20" s="35"/>
      <c r="H20" s="36"/>
      <c r="I20" s="37"/>
      <c r="J20" s="34"/>
      <c r="K20" s="38"/>
      <c r="L20" s="32"/>
      <c r="M20" s="39"/>
      <c r="N20" s="40"/>
      <c r="O20" s="41"/>
      <c r="P20" s="36"/>
      <c r="Q20" s="40"/>
      <c r="R20" s="41"/>
    </row>
    <row r="21" spans="1:18" ht="18.75" customHeight="1">
      <c r="A21" s="30">
        <v>14</v>
      </c>
      <c r="B21" s="31" t="s">
        <v>60</v>
      </c>
      <c r="C21" s="32"/>
      <c r="D21" s="33"/>
      <c r="E21" s="33"/>
      <c r="F21" s="34"/>
      <c r="G21" s="35"/>
      <c r="H21" s="36"/>
      <c r="I21" s="37"/>
      <c r="J21" s="34"/>
      <c r="K21" s="38"/>
      <c r="L21" s="32"/>
      <c r="M21" s="39"/>
      <c r="N21" s="40"/>
      <c r="O21" s="41"/>
      <c r="P21" s="36"/>
      <c r="Q21" s="40"/>
      <c r="R21" s="41"/>
    </row>
    <row r="22" spans="1:18" ht="18.75" customHeight="1">
      <c r="A22" s="30">
        <v>15</v>
      </c>
      <c r="B22" s="31" t="s">
        <v>48</v>
      </c>
      <c r="C22" s="32"/>
      <c r="D22" s="33"/>
      <c r="E22" s="33"/>
      <c r="F22" s="34"/>
      <c r="G22" s="35"/>
      <c r="H22" s="36"/>
      <c r="I22" s="37"/>
      <c r="J22" s="34"/>
      <c r="K22" s="38"/>
      <c r="L22" s="32"/>
      <c r="M22" s="39"/>
      <c r="N22" s="40"/>
      <c r="O22" s="41"/>
      <c r="P22" s="36"/>
      <c r="Q22" s="40"/>
      <c r="R22" s="41"/>
    </row>
    <row r="23" spans="1:18" ht="18.75" customHeight="1">
      <c r="A23" s="30">
        <v>16</v>
      </c>
      <c r="B23" s="31" t="s">
        <v>61</v>
      </c>
      <c r="C23" s="32"/>
      <c r="D23" s="33"/>
      <c r="E23" s="33"/>
      <c r="F23" s="34"/>
      <c r="G23" s="35"/>
      <c r="H23" s="36"/>
      <c r="I23" s="37"/>
      <c r="J23" s="34"/>
      <c r="K23" s="38"/>
      <c r="L23" s="32"/>
      <c r="M23" s="39"/>
      <c r="N23" s="40"/>
      <c r="O23" s="41"/>
      <c r="P23" s="36"/>
      <c r="Q23" s="40"/>
      <c r="R23" s="41"/>
    </row>
    <row r="24" spans="1:18" ht="18.75" customHeight="1">
      <c r="A24" s="30">
        <v>17</v>
      </c>
      <c r="B24" s="31" t="s">
        <v>62</v>
      </c>
      <c r="C24" s="32"/>
      <c r="D24" s="33"/>
      <c r="E24" s="33"/>
      <c r="F24" s="34"/>
      <c r="G24" s="35"/>
      <c r="H24" s="36"/>
      <c r="I24" s="37"/>
      <c r="J24" s="34"/>
      <c r="K24" s="38"/>
      <c r="L24" s="32"/>
      <c r="M24" s="39"/>
      <c r="N24" s="40"/>
      <c r="O24" s="41"/>
      <c r="P24" s="36"/>
      <c r="Q24" s="40"/>
      <c r="R24" s="41"/>
    </row>
    <row r="25" spans="1:18" ht="18.75" customHeight="1">
      <c r="A25" s="30">
        <v>18</v>
      </c>
      <c r="B25" s="31" t="s">
        <v>63</v>
      </c>
      <c r="C25" s="32"/>
      <c r="D25" s="33"/>
      <c r="E25" s="33"/>
      <c r="F25" s="34"/>
      <c r="G25" s="35"/>
      <c r="H25" s="36"/>
      <c r="I25" s="37"/>
      <c r="J25" s="34"/>
      <c r="K25" s="38"/>
      <c r="L25" s="32"/>
      <c r="M25" s="39"/>
      <c r="N25" s="40"/>
      <c r="O25" s="41"/>
      <c r="P25" s="36"/>
      <c r="Q25" s="40"/>
      <c r="R25" s="41"/>
    </row>
    <row r="26" spans="1:18" ht="18.75" customHeight="1">
      <c r="A26" s="30">
        <v>19</v>
      </c>
      <c r="B26" s="31" t="s">
        <v>64</v>
      </c>
      <c r="C26" s="32"/>
      <c r="D26" s="33"/>
      <c r="E26" s="33"/>
      <c r="F26" s="34"/>
      <c r="G26" s="35"/>
      <c r="H26" s="36"/>
      <c r="I26" s="37"/>
      <c r="J26" s="34"/>
      <c r="K26" s="38"/>
      <c r="L26" s="32"/>
      <c r="M26" s="39"/>
      <c r="N26" s="40"/>
      <c r="O26" s="41"/>
      <c r="P26" s="36"/>
      <c r="Q26" s="40"/>
      <c r="R26" s="41"/>
    </row>
    <row r="27" spans="1:18" ht="18.75" customHeight="1">
      <c r="A27" s="30">
        <v>20</v>
      </c>
      <c r="B27" s="31" t="s">
        <v>65</v>
      </c>
      <c r="C27" s="32"/>
      <c r="D27" s="33"/>
      <c r="E27" s="33"/>
      <c r="F27" s="34"/>
      <c r="G27" s="35"/>
      <c r="H27" s="36"/>
      <c r="I27" s="37"/>
      <c r="J27" s="34"/>
      <c r="K27" s="38"/>
      <c r="L27" s="32"/>
      <c r="M27" s="39"/>
      <c r="N27" s="40"/>
      <c r="O27" s="41"/>
      <c r="P27" s="36"/>
      <c r="Q27" s="40"/>
      <c r="R27" s="41"/>
    </row>
    <row r="28" spans="1:18" ht="18.75" customHeight="1">
      <c r="A28" s="30">
        <v>21</v>
      </c>
      <c r="B28" s="31" t="s">
        <v>66</v>
      </c>
      <c r="C28" s="32"/>
      <c r="D28" s="33"/>
      <c r="E28" s="33"/>
      <c r="F28" s="34"/>
      <c r="G28" s="35"/>
      <c r="H28" s="36"/>
      <c r="I28" s="37"/>
      <c r="J28" s="34"/>
      <c r="K28" s="38"/>
      <c r="L28" s="32"/>
      <c r="M28" s="39"/>
      <c r="N28" s="40"/>
      <c r="O28" s="41"/>
      <c r="P28" s="36"/>
      <c r="Q28" s="40"/>
      <c r="R28" s="41"/>
    </row>
    <row r="29" spans="1:18" ht="18.75" customHeight="1">
      <c r="A29" s="30">
        <v>22</v>
      </c>
      <c r="B29" s="31" t="s">
        <v>67</v>
      </c>
      <c r="C29" s="32"/>
      <c r="D29" s="33"/>
      <c r="E29" s="33"/>
      <c r="F29" s="34"/>
      <c r="G29" s="35"/>
      <c r="H29" s="36"/>
      <c r="I29" s="37"/>
      <c r="J29" s="34"/>
      <c r="K29" s="38"/>
      <c r="L29" s="32"/>
      <c r="M29" s="39"/>
      <c r="N29" s="40"/>
      <c r="O29" s="41"/>
      <c r="P29" s="36"/>
      <c r="Q29" s="40"/>
      <c r="R29" s="41"/>
    </row>
    <row r="30" spans="1:18" ht="18.75" customHeight="1">
      <c r="A30" s="30">
        <v>23</v>
      </c>
      <c r="B30" s="31" t="s">
        <v>68</v>
      </c>
      <c r="C30" s="32"/>
      <c r="D30" s="33"/>
      <c r="E30" s="33"/>
      <c r="F30" s="34"/>
      <c r="G30" s="35"/>
      <c r="H30" s="36"/>
      <c r="I30" s="37"/>
      <c r="J30" s="34"/>
      <c r="K30" s="38"/>
      <c r="L30" s="32"/>
      <c r="M30" s="39"/>
      <c r="N30" s="40"/>
      <c r="O30" s="41"/>
      <c r="P30" s="36"/>
      <c r="Q30" s="40"/>
      <c r="R30" s="41"/>
    </row>
    <row r="31" spans="1:18" ht="18.75" customHeight="1">
      <c r="A31" s="30">
        <v>24</v>
      </c>
      <c r="B31" s="31" t="s">
        <v>69</v>
      </c>
      <c r="C31" s="32"/>
      <c r="D31" s="33"/>
      <c r="E31" s="33"/>
      <c r="F31" s="34"/>
      <c r="G31" s="35"/>
      <c r="H31" s="36"/>
      <c r="I31" s="37"/>
      <c r="J31" s="34"/>
      <c r="K31" s="38"/>
      <c r="L31" s="32"/>
      <c r="M31" s="39"/>
      <c r="N31" s="40"/>
      <c r="O31" s="41"/>
      <c r="P31" s="36"/>
      <c r="Q31" s="40"/>
      <c r="R31" s="41"/>
    </row>
    <row r="32" spans="1:18" ht="18.75" customHeight="1">
      <c r="A32" s="30">
        <v>25</v>
      </c>
      <c r="B32" s="31" t="s">
        <v>70</v>
      </c>
      <c r="C32" s="32"/>
      <c r="D32" s="33"/>
      <c r="E32" s="33"/>
      <c r="F32" s="34"/>
      <c r="G32" s="35"/>
      <c r="H32" s="36"/>
      <c r="I32" s="37"/>
      <c r="J32" s="34"/>
      <c r="K32" s="38"/>
      <c r="L32" s="32"/>
      <c r="M32" s="39"/>
      <c r="N32" s="40"/>
      <c r="O32" s="41"/>
      <c r="P32" s="36"/>
      <c r="Q32" s="40"/>
      <c r="R32" s="41"/>
    </row>
    <row r="33" spans="1:18" ht="18.75" customHeight="1">
      <c r="A33" s="30">
        <v>26</v>
      </c>
      <c r="B33" s="31" t="s">
        <v>71</v>
      </c>
      <c r="C33" s="32"/>
      <c r="D33" s="33"/>
      <c r="E33" s="33"/>
      <c r="F33" s="34"/>
      <c r="G33" s="35"/>
      <c r="H33" s="36"/>
      <c r="I33" s="37"/>
      <c r="J33" s="34"/>
      <c r="K33" s="38"/>
      <c r="L33" s="32"/>
      <c r="M33" s="39"/>
      <c r="N33" s="40"/>
      <c r="O33" s="41"/>
      <c r="P33" s="36"/>
      <c r="Q33" s="40"/>
      <c r="R33" s="41"/>
    </row>
    <row r="34" spans="1:18" ht="18.75" customHeight="1">
      <c r="A34" s="30">
        <v>27</v>
      </c>
      <c r="B34" s="31" t="s">
        <v>72</v>
      </c>
      <c r="C34" s="32"/>
      <c r="D34" s="33"/>
      <c r="E34" s="33"/>
      <c r="F34" s="34"/>
      <c r="G34" s="35"/>
      <c r="H34" s="36"/>
      <c r="I34" s="37"/>
      <c r="J34" s="34"/>
      <c r="K34" s="38"/>
      <c r="L34" s="32"/>
      <c r="M34" s="39"/>
      <c r="N34" s="40"/>
      <c r="O34" s="41"/>
      <c r="P34" s="36"/>
      <c r="Q34" s="40"/>
      <c r="R34" s="41"/>
    </row>
    <row r="35" spans="1:18" ht="18.75" customHeight="1">
      <c r="A35" s="30">
        <v>28</v>
      </c>
      <c r="B35" s="31" t="s">
        <v>73</v>
      </c>
      <c r="C35" s="32"/>
      <c r="D35" s="33"/>
      <c r="E35" s="33"/>
      <c r="F35" s="34"/>
      <c r="G35" s="35"/>
      <c r="H35" s="36"/>
      <c r="I35" s="37"/>
      <c r="J35" s="34"/>
      <c r="K35" s="38"/>
      <c r="L35" s="32"/>
      <c r="M35" s="39"/>
      <c r="N35" s="40"/>
      <c r="O35" s="41"/>
      <c r="P35" s="36"/>
      <c r="Q35" s="40"/>
      <c r="R35" s="41"/>
    </row>
    <row r="36" spans="1:18" ht="18.75" customHeight="1">
      <c r="A36" s="30">
        <v>29</v>
      </c>
      <c r="B36" s="31" t="s">
        <v>74</v>
      </c>
      <c r="C36" s="32"/>
      <c r="D36" s="33"/>
      <c r="E36" s="33"/>
      <c r="F36" s="34"/>
      <c r="G36" s="35"/>
      <c r="H36" s="36"/>
      <c r="I36" s="37"/>
      <c r="J36" s="34"/>
      <c r="K36" s="38"/>
      <c r="L36" s="32"/>
      <c r="M36" s="39"/>
      <c r="N36" s="40"/>
      <c r="O36" s="41"/>
      <c r="P36" s="36"/>
      <c r="Q36" s="40"/>
      <c r="R36" s="41"/>
    </row>
    <row r="37" spans="1:18" ht="18.75" customHeight="1">
      <c r="A37" s="30">
        <v>30</v>
      </c>
      <c r="B37" s="31" t="s">
        <v>75</v>
      </c>
      <c r="C37" s="32"/>
      <c r="D37" s="33"/>
      <c r="E37" s="33"/>
      <c r="F37" s="34"/>
      <c r="G37" s="35"/>
      <c r="H37" s="36"/>
      <c r="I37" s="37"/>
      <c r="J37" s="34"/>
      <c r="K37" s="38"/>
      <c r="L37" s="32"/>
      <c r="M37" s="39"/>
      <c r="N37" s="40"/>
      <c r="O37" s="41"/>
      <c r="P37" s="36"/>
      <c r="Q37" s="40"/>
      <c r="R37" s="41"/>
    </row>
    <row r="38" spans="1:18" ht="18.75" customHeight="1">
      <c r="A38" s="30">
        <v>31</v>
      </c>
      <c r="B38" s="31" t="s">
        <v>76</v>
      </c>
      <c r="C38" s="32"/>
      <c r="D38" s="33"/>
      <c r="E38" s="33"/>
      <c r="F38" s="34"/>
      <c r="G38" s="35"/>
      <c r="H38" s="36"/>
      <c r="I38" s="37"/>
      <c r="J38" s="34"/>
      <c r="K38" s="38"/>
      <c r="L38" s="32"/>
      <c r="M38" s="39"/>
      <c r="N38" s="40"/>
      <c r="O38" s="41"/>
      <c r="P38" s="36"/>
      <c r="Q38" s="40"/>
      <c r="R38" s="41"/>
    </row>
    <row r="39" spans="1:18" ht="18.75" customHeight="1">
      <c r="A39" s="30">
        <v>32</v>
      </c>
      <c r="B39" s="31" t="s">
        <v>77</v>
      </c>
      <c r="C39" s="32"/>
      <c r="D39" s="33"/>
      <c r="E39" s="33"/>
      <c r="F39" s="34"/>
      <c r="G39" s="35"/>
      <c r="H39" s="36"/>
      <c r="I39" s="37"/>
      <c r="J39" s="34"/>
      <c r="K39" s="38"/>
      <c r="L39" s="32"/>
      <c r="M39" s="39"/>
      <c r="N39" s="40"/>
      <c r="O39" s="41"/>
      <c r="P39" s="36"/>
      <c r="Q39" s="40"/>
      <c r="R39" s="41"/>
    </row>
    <row r="40" spans="1:18" ht="18.75" customHeight="1">
      <c r="A40" s="30">
        <v>33</v>
      </c>
      <c r="B40" s="31" t="s">
        <v>78</v>
      </c>
      <c r="C40" s="32"/>
      <c r="D40" s="33"/>
      <c r="E40" s="33"/>
      <c r="F40" s="34"/>
      <c r="G40" s="35"/>
      <c r="H40" s="36"/>
      <c r="I40" s="37"/>
      <c r="J40" s="34"/>
      <c r="K40" s="38"/>
      <c r="L40" s="32"/>
      <c r="M40" s="39"/>
      <c r="N40" s="40"/>
      <c r="O40" s="41"/>
      <c r="P40" s="36"/>
      <c r="Q40" s="40"/>
      <c r="R40" s="41"/>
    </row>
    <row r="41" spans="1:18" ht="18.75" customHeight="1">
      <c r="A41" s="30">
        <v>34</v>
      </c>
      <c r="B41" s="31" t="s">
        <v>79</v>
      </c>
      <c r="C41" s="32"/>
      <c r="D41" s="33"/>
      <c r="E41" s="33"/>
      <c r="F41" s="34"/>
      <c r="G41" s="35"/>
      <c r="H41" s="36"/>
      <c r="I41" s="37"/>
      <c r="J41" s="34"/>
      <c r="K41" s="38"/>
      <c r="L41" s="32"/>
      <c r="M41" s="39"/>
      <c r="N41" s="40"/>
      <c r="O41" s="41"/>
      <c r="P41" s="36"/>
      <c r="Q41" s="40"/>
      <c r="R41" s="41"/>
    </row>
    <row r="42" spans="1:18" ht="18.75" customHeight="1">
      <c r="A42" s="30">
        <v>35</v>
      </c>
      <c r="B42" s="31" t="s">
        <v>80</v>
      </c>
      <c r="C42" s="32"/>
      <c r="D42" s="33"/>
      <c r="E42" s="33"/>
      <c r="F42" s="34"/>
      <c r="G42" s="35"/>
      <c r="H42" s="36"/>
      <c r="I42" s="37"/>
      <c r="J42" s="34"/>
      <c r="K42" s="38"/>
      <c r="L42" s="32"/>
      <c r="M42" s="39"/>
      <c r="N42" s="40"/>
      <c r="O42" s="41"/>
      <c r="P42" s="36"/>
      <c r="Q42" s="40"/>
      <c r="R42" s="41"/>
    </row>
    <row r="43" spans="1:18" ht="18.75" customHeight="1">
      <c r="A43" s="30">
        <v>36</v>
      </c>
      <c r="B43" s="31" t="s">
        <v>81</v>
      </c>
      <c r="C43" s="32"/>
      <c r="D43" s="33"/>
      <c r="E43" s="33"/>
      <c r="F43" s="34"/>
      <c r="G43" s="35"/>
      <c r="H43" s="36"/>
      <c r="I43" s="37"/>
      <c r="J43" s="34"/>
      <c r="K43" s="38"/>
      <c r="L43" s="32"/>
      <c r="M43" s="39"/>
      <c r="N43" s="40"/>
      <c r="O43" s="41"/>
      <c r="P43" s="36"/>
      <c r="Q43" s="40"/>
      <c r="R43" s="41"/>
    </row>
    <row r="44" spans="1:18" ht="18.75" customHeight="1">
      <c r="A44" s="30">
        <v>37</v>
      </c>
      <c r="B44" s="31" t="s">
        <v>82</v>
      </c>
      <c r="C44" s="32"/>
      <c r="D44" s="33"/>
      <c r="E44" s="33"/>
      <c r="F44" s="34"/>
      <c r="G44" s="35"/>
      <c r="H44" s="36"/>
      <c r="I44" s="37"/>
      <c r="J44" s="34"/>
      <c r="K44" s="38"/>
      <c r="L44" s="32"/>
      <c r="M44" s="39"/>
      <c r="N44" s="40"/>
      <c r="O44" s="41"/>
      <c r="P44" s="36"/>
      <c r="Q44" s="40"/>
      <c r="R44" s="41"/>
    </row>
    <row r="45" spans="1:18" ht="18.75" customHeight="1">
      <c r="A45" s="30">
        <v>38</v>
      </c>
      <c r="B45" s="31" t="s">
        <v>83</v>
      </c>
      <c r="C45" s="32"/>
      <c r="D45" s="33"/>
      <c r="E45" s="33"/>
      <c r="F45" s="34"/>
      <c r="G45" s="35"/>
      <c r="H45" s="36"/>
      <c r="I45" s="37"/>
      <c r="J45" s="34"/>
      <c r="K45" s="38"/>
      <c r="L45" s="32"/>
      <c r="M45" s="39"/>
      <c r="N45" s="40"/>
      <c r="O45" s="41"/>
      <c r="P45" s="36"/>
      <c r="Q45" s="40"/>
      <c r="R45" s="41"/>
    </row>
    <row r="46" spans="1:18" ht="18.75" customHeight="1">
      <c r="A46" s="30">
        <v>39</v>
      </c>
      <c r="B46" s="31" t="s">
        <v>84</v>
      </c>
      <c r="C46" s="32"/>
      <c r="D46" s="33"/>
      <c r="E46" s="33"/>
      <c r="F46" s="34"/>
      <c r="G46" s="35"/>
      <c r="H46" s="36"/>
      <c r="I46" s="37"/>
      <c r="J46" s="34"/>
      <c r="K46" s="38"/>
      <c r="L46" s="32"/>
      <c r="M46" s="39"/>
      <c r="N46" s="40"/>
      <c r="O46" s="41"/>
      <c r="P46" s="36"/>
      <c r="Q46" s="40"/>
      <c r="R46" s="41"/>
    </row>
    <row r="47" spans="1:18" ht="18.75" customHeight="1">
      <c r="A47" s="30">
        <v>40</v>
      </c>
      <c r="B47" s="31" t="s">
        <v>85</v>
      </c>
      <c r="C47" s="32"/>
      <c r="D47" s="33"/>
      <c r="E47" s="33"/>
      <c r="F47" s="34"/>
      <c r="G47" s="35"/>
      <c r="H47" s="36"/>
      <c r="I47" s="37"/>
      <c r="J47" s="34"/>
      <c r="K47" s="38"/>
      <c r="L47" s="32"/>
      <c r="M47" s="39"/>
      <c r="N47" s="40"/>
      <c r="O47" s="41"/>
      <c r="P47" s="36"/>
      <c r="Q47" s="40"/>
      <c r="R47" s="41"/>
    </row>
    <row r="48" spans="1:18" ht="18.75" customHeight="1">
      <c r="A48" s="30">
        <v>41</v>
      </c>
      <c r="B48" s="31" t="s">
        <v>86</v>
      </c>
      <c r="C48" s="32"/>
      <c r="D48" s="33"/>
      <c r="E48" s="33"/>
      <c r="F48" s="34"/>
      <c r="G48" s="35"/>
      <c r="H48" s="36"/>
      <c r="I48" s="37"/>
      <c r="J48" s="34"/>
      <c r="K48" s="38"/>
      <c r="L48" s="32"/>
      <c r="M48" s="39"/>
      <c r="N48" s="40"/>
      <c r="O48" s="41"/>
      <c r="P48" s="36"/>
      <c r="Q48" s="40"/>
      <c r="R48" s="41"/>
    </row>
    <row r="49" spans="1:18" ht="18.75" customHeight="1">
      <c r="A49" s="30">
        <v>42</v>
      </c>
      <c r="B49" s="31" t="s">
        <v>87</v>
      </c>
      <c r="C49" s="32"/>
      <c r="D49" s="33"/>
      <c r="E49" s="33"/>
      <c r="F49" s="34"/>
      <c r="G49" s="35"/>
      <c r="H49" s="36"/>
      <c r="I49" s="37"/>
      <c r="J49" s="34"/>
      <c r="K49" s="38"/>
      <c r="L49" s="32"/>
      <c r="M49" s="39"/>
      <c r="N49" s="40"/>
      <c r="O49" s="41"/>
      <c r="P49" s="36"/>
      <c r="Q49" s="40"/>
      <c r="R49" s="41"/>
    </row>
    <row r="50" spans="1:18" ht="18.75" customHeight="1">
      <c r="A50" s="30">
        <v>43</v>
      </c>
      <c r="B50" s="31" t="s">
        <v>88</v>
      </c>
      <c r="C50" s="32"/>
      <c r="D50" s="33"/>
      <c r="E50" s="33"/>
      <c r="F50" s="34"/>
      <c r="G50" s="35"/>
      <c r="H50" s="36"/>
      <c r="I50" s="37"/>
      <c r="J50" s="34"/>
      <c r="K50" s="38"/>
      <c r="L50" s="32"/>
      <c r="M50" s="39"/>
      <c r="N50" s="40"/>
      <c r="O50" s="41"/>
      <c r="P50" s="36"/>
      <c r="Q50" s="40"/>
      <c r="R50" s="41"/>
    </row>
    <row r="51" spans="1:18" ht="18.75" customHeight="1">
      <c r="A51" s="30">
        <v>44</v>
      </c>
      <c r="B51" s="31" t="s">
        <v>89</v>
      </c>
      <c r="C51" s="32"/>
      <c r="D51" s="33"/>
      <c r="E51" s="33"/>
      <c r="F51" s="34"/>
      <c r="G51" s="35"/>
      <c r="H51" s="36"/>
      <c r="I51" s="37"/>
      <c r="J51" s="34"/>
      <c r="K51" s="38"/>
      <c r="L51" s="32"/>
      <c r="M51" s="39"/>
      <c r="N51" s="40"/>
      <c r="O51" s="41"/>
      <c r="P51" s="36"/>
      <c r="Q51" s="40"/>
      <c r="R51" s="41"/>
    </row>
    <row r="52" spans="1:18" ht="18.75" customHeight="1">
      <c r="A52" s="30">
        <v>45</v>
      </c>
      <c r="B52" s="31" t="s">
        <v>90</v>
      </c>
      <c r="C52" s="32"/>
      <c r="D52" s="33"/>
      <c r="E52" s="33"/>
      <c r="F52" s="34"/>
      <c r="G52" s="35"/>
      <c r="H52" s="36"/>
      <c r="I52" s="37"/>
      <c r="J52" s="34"/>
      <c r="K52" s="38"/>
      <c r="L52" s="32"/>
      <c r="M52" s="39"/>
      <c r="N52" s="40"/>
      <c r="O52" s="41"/>
      <c r="P52" s="36"/>
      <c r="Q52" s="40"/>
      <c r="R52" s="41"/>
    </row>
    <row r="53" spans="1:18" ht="18.75" customHeight="1">
      <c r="A53" s="30">
        <v>46</v>
      </c>
      <c r="B53" s="31" t="s">
        <v>164</v>
      </c>
      <c r="C53" s="32"/>
      <c r="D53" s="33"/>
      <c r="E53" s="33"/>
      <c r="F53" s="34"/>
      <c r="G53" s="35"/>
      <c r="H53" s="36"/>
      <c r="I53" s="37"/>
      <c r="J53" s="34"/>
      <c r="K53" s="38"/>
      <c r="L53" s="32"/>
      <c r="M53" s="39"/>
      <c r="N53" s="40"/>
      <c r="O53" s="41"/>
      <c r="P53" s="36"/>
      <c r="Q53" s="40"/>
      <c r="R53" s="41"/>
    </row>
    <row r="54" spans="1:18" ht="18.75" customHeight="1">
      <c r="A54" s="30">
        <v>47</v>
      </c>
      <c r="B54" s="31" t="s">
        <v>91</v>
      </c>
      <c r="C54" s="32"/>
      <c r="D54" s="33"/>
      <c r="E54" s="33"/>
      <c r="F54" s="34"/>
      <c r="G54" s="35"/>
      <c r="H54" s="36"/>
      <c r="I54" s="37"/>
      <c r="J54" s="34"/>
      <c r="K54" s="38"/>
      <c r="L54" s="32"/>
      <c r="M54" s="39"/>
      <c r="N54" s="40"/>
      <c r="O54" s="41"/>
      <c r="P54" s="36"/>
      <c r="Q54" s="40"/>
      <c r="R54" s="41"/>
    </row>
    <row r="55" spans="1:18" ht="18.75" customHeight="1">
      <c r="A55" s="30">
        <v>48</v>
      </c>
      <c r="B55" s="31" t="s">
        <v>92</v>
      </c>
      <c r="C55" s="32"/>
      <c r="D55" s="33"/>
      <c r="E55" s="33"/>
      <c r="F55" s="34"/>
      <c r="G55" s="35"/>
      <c r="H55" s="36"/>
      <c r="I55" s="37"/>
      <c r="J55" s="34"/>
      <c r="K55" s="38"/>
      <c r="L55" s="32"/>
      <c r="M55" s="39"/>
      <c r="N55" s="40"/>
      <c r="O55" s="41"/>
      <c r="P55" s="36"/>
      <c r="Q55" s="40"/>
      <c r="R55" s="41"/>
    </row>
    <row r="56" spans="1:18" ht="18.75" customHeight="1">
      <c r="A56" s="30">
        <v>49</v>
      </c>
      <c r="B56" s="31" t="s">
        <v>93</v>
      </c>
      <c r="C56" s="32"/>
      <c r="D56" s="33"/>
      <c r="E56" s="33"/>
      <c r="F56" s="34"/>
      <c r="G56" s="35"/>
      <c r="H56" s="36"/>
      <c r="I56" s="37"/>
      <c r="J56" s="34"/>
      <c r="K56" s="38"/>
      <c r="L56" s="32"/>
      <c r="M56" s="39"/>
      <c r="N56" s="40"/>
      <c r="O56" s="41"/>
      <c r="P56" s="36"/>
      <c r="Q56" s="40"/>
      <c r="R56" s="41"/>
    </row>
    <row r="57" spans="1:18" ht="18.75" customHeight="1">
      <c r="A57" s="30">
        <v>50</v>
      </c>
      <c r="B57" s="31" t="s">
        <v>94</v>
      </c>
      <c r="C57" s="32"/>
      <c r="D57" s="33"/>
      <c r="E57" s="33"/>
      <c r="F57" s="34"/>
      <c r="G57" s="35"/>
      <c r="H57" s="36"/>
      <c r="I57" s="37"/>
      <c r="J57" s="34"/>
      <c r="K57" s="38"/>
      <c r="L57" s="32"/>
      <c r="M57" s="39"/>
      <c r="N57" s="40"/>
      <c r="O57" s="41"/>
      <c r="P57" s="36"/>
      <c r="Q57" s="40"/>
      <c r="R57" s="41"/>
    </row>
    <row r="58" spans="1:18" ht="18.75" customHeight="1">
      <c r="A58" s="30">
        <v>51</v>
      </c>
      <c r="B58" s="31" t="s">
        <v>95</v>
      </c>
      <c r="C58" s="32"/>
      <c r="D58" s="33"/>
      <c r="E58" s="33"/>
      <c r="F58" s="34"/>
      <c r="G58" s="35"/>
      <c r="H58" s="36"/>
      <c r="I58" s="37"/>
      <c r="J58" s="34"/>
      <c r="K58" s="38"/>
      <c r="L58" s="32"/>
      <c r="M58" s="39"/>
      <c r="N58" s="40"/>
      <c r="O58" s="41"/>
      <c r="P58" s="36"/>
      <c r="Q58" s="40"/>
      <c r="R58" s="41"/>
    </row>
    <row r="59" spans="1:18" ht="18.75" customHeight="1">
      <c r="A59" s="30">
        <v>52</v>
      </c>
      <c r="B59" s="31" t="s">
        <v>96</v>
      </c>
      <c r="C59" s="32"/>
      <c r="D59" s="33"/>
      <c r="E59" s="33"/>
      <c r="F59" s="34"/>
      <c r="G59" s="35"/>
      <c r="H59" s="36"/>
      <c r="I59" s="37"/>
      <c r="J59" s="34"/>
      <c r="K59" s="38"/>
      <c r="L59" s="32"/>
      <c r="M59" s="39"/>
      <c r="N59" s="40"/>
      <c r="O59" s="41"/>
      <c r="P59" s="36"/>
      <c r="Q59" s="40"/>
      <c r="R59" s="41"/>
    </row>
    <row r="60" spans="1:18" ht="18.75" customHeight="1">
      <c r="A60" s="30">
        <v>53</v>
      </c>
      <c r="B60" s="31" t="s">
        <v>147</v>
      </c>
      <c r="C60" s="32"/>
      <c r="D60" s="33"/>
      <c r="E60" s="33"/>
      <c r="F60" s="34"/>
      <c r="G60" s="35"/>
      <c r="H60" s="36"/>
      <c r="I60" s="37"/>
      <c r="J60" s="34"/>
      <c r="K60" s="38"/>
      <c r="L60" s="32"/>
      <c r="M60" s="39"/>
      <c r="N60" s="40"/>
      <c r="O60" s="41"/>
      <c r="P60" s="36"/>
      <c r="Q60" s="40"/>
      <c r="R60" s="41"/>
    </row>
    <row r="61" spans="1:18" ht="18.75" customHeight="1">
      <c r="A61" s="30">
        <v>54</v>
      </c>
      <c r="B61" s="31" t="s">
        <v>98</v>
      </c>
      <c r="C61" s="32"/>
      <c r="D61" s="33"/>
      <c r="E61" s="33"/>
      <c r="F61" s="34"/>
      <c r="G61" s="35"/>
      <c r="H61" s="36"/>
      <c r="I61" s="37"/>
      <c r="J61" s="34"/>
      <c r="K61" s="38"/>
      <c r="L61" s="32"/>
      <c r="M61" s="39"/>
      <c r="N61" s="40"/>
      <c r="O61" s="41"/>
      <c r="P61" s="36"/>
      <c r="Q61" s="40"/>
      <c r="R61" s="41"/>
    </row>
    <row r="62" spans="1:18" ht="18.75" customHeight="1">
      <c r="A62" s="30">
        <v>55</v>
      </c>
      <c r="B62" s="31" t="s">
        <v>97</v>
      </c>
      <c r="C62" s="32"/>
      <c r="D62" s="33"/>
      <c r="E62" s="33"/>
      <c r="F62" s="34"/>
      <c r="G62" s="35"/>
      <c r="H62" s="36"/>
      <c r="I62" s="37"/>
      <c r="J62" s="34"/>
      <c r="K62" s="38"/>
      <c r="L62" s="32"/>
      <c r="M62" s="39"/>
      <c r="N62" s="40"/>
      <c r="O62" s="41"/>
      <c r="P62" s="36"/>
      <c r="Q62" s="40"/>
      <c r="R62" s="41"/>
    </row>
    <row r="63" spans="1:18" ht="18.75" customHeight="1">
      <c r="A63" s="30">
        <v>56</v>
      </c>
      <c r="B63" s="31" t="s">
        <v>99</v>
      </c>
      <c r="C63" s="32"/>
      <c r="D63" s="33"/>
      <c r="E63" s="33"/>
      <c r="F63" s="34"/>
      <c r="G63" s="35"/>
      <c r="H63" s="36"/>
      <c r="I63" s="37"/>
      <c r="J63" s="34"/>
      <c r="K63" s="38"/>
      <c r="L63" s="32"/>
      <c r="M63" s="39"/>
      <c r="N63" s="40"/>
      <c r="O63" s="41"/>
      <c r="P63" s="36"/>
      <c r="Q63" s="40"/>
      <c r="R63" s="41"/>
    </row>
    <row r="64" spans="1:18" ht="18.75" customHeight="1">
      <c r="A64" s="30">
        <v>57</v>
      </c>
      <c r="B64" s="31" t="s">
        <v>49</v>
      </c>
      <c r="C64" s="32"/>
      <c r="D64" s="33"/>
      <c r="E64" s="33"/>
      <c r="F64" s="34"/>
      <c r="G64" s="35"/>
      <c r="H64" s="36"/>
      <c r="I64" s="37"/>
      <c r="J64" s="34"/>
      <c r="K64" s="38"/>
      <c r="L64" s="32"/>
      <c r="M64" s="39"/>
      <c r="N64" s="40"/>
      <c r="O64" s="41"/>
      <c r="P64" s="36"/>
      <c r="Q64" s="40"/>
      <c r="R64" s="41"/>
    </row>
    <row r="65" spans="1:18" ht="18.75" customHeight="1">
      <c r="A65" s="30">
        <v>58</v>
      </c>
      <c r="B65" s="31" t="s">
        <v>100</v>
      </c>
      <c r="C65" s="32"/>
      <c r="D65" s="33"/>
      <c r="E65" s="33"/>
      <c r="F65" s="34"/>
      <c r="G65" s="35"/>
      <c r="H65" s="36"/>
      <c r="I65" s="37"/>
      <c r="J65" s="34"/>
      <c r="K65" s="38"/>
      <c r="L65" s="32"/>
      <c r="M65" s="39"/>
      <c r="N65" s="40"/>
      <c r="O65" s="41"/>
      <c r="P65" s="36"/>
      <c r="Q65" s="40"/>
      <c r="R65" s="41"/>
    </row>
    <row r="66" spans="1:18" ht="18.75" customHeight="1">
      <c r="A66" s="30">
        <v>59</v>
      </c>
      <c r="B66" s="31" t="s">
        <v>101</v>
      </c>
      <c r="C66" s="32"/>
      <c r="D66" s="33"/>
      <c r="E66" s="33"/>
      <c r="F66" s="34"/>
      <c r="G66" s="35"/>
      <c r="H66" s="36"/>
      <c r="I66" s="37"/>
      <c r="J66" s="34"/>
      <c r="K66" s="38"/>
      <c r="L66" s="32"/>
      <c r="M66" s="39"/>
      <c r="N66" s="40"/>
      <c r="O66" s="41"/>
      <c r="P66" s="36"/>
      <c r="Q66" s="40"/>
      <c r="R66" s="41"/>
    </row>
    <row r="67" spans="1:18" ht="18.75" customHeight="1">
      <c r="A67" s="30">
        <v>60</v>
      </c>
      <c r="B67" s="31" t="s">
        <v>102</v>
      </c>
      <c r="C67" s="32"/>
      <c r="D67" s="33"/>
      <c r="E67" s="33"/>
      <c r="F67" s="34"/>
      <c r="G67" s="35"/>
      <c r="H67" s="36"/>
      <c r="I67" s="37"/>
      <c r="J67" s="34"/>
      <c r="K67" s="38"/>
      <c r="L67" s="32"/>
      <c r="M67" s="39"/>
      <c r="N67" s="40"/>
      <c r="O67" s="41"/>
      <c r="P67" s="36"/>
      <c r="Q67" s="40"/>
      <c r="R67" s="41"/>
    </row>
    <row r="68" spans="1:18" ht="18.75" customHeight="1">
      <c r="A68" s="30">
        <v>61</v>
      </c>
      <c r="B68" s="31" t="s">
        <v>103</v>
      </c>
      <c r="C68" s="32"/>
      <c r="D68" s="33"/>
      <c r="E68" s="33"/>
      <c r="F68" s="34"/>
      <c r="G68" s="35"/>
      <c r="H68" s="36"/>
      <c r="I68" s="37"/>
      <c r="J68" s="34"/>
      <c r="K68" s="38"/>
      <c r="L68" s="32"/>
      <c r="M68" s="39"/>
      <c r="N68" s="40"/>
      <c r="O68" s="41"/>
      <c r="P68" s="36"/>
      <c r="Q68" s="40"/>
      <c r="R68" s="41"/>
    </row>
    <row r="69" spans="1:18" ht="18.75" customHeight="1">
      <c r="A69" s="30">
        <v>62</v>
      </c>
      <c r="B69" s="31" t="s">
        <v>104</v>
      </c>
      <c r="C69" s="32"/>
      <c r="D69" s="33"/>
      <c r="E69" s="33"/>
      <c r="F69" s="34"/>
      <c r="G69" s="35"/>
      <c r="H69" s="36"/>
      <c r="I69" s="37"/>
      <c r="J69" s="34"/>
      <c r="K69" s="38"/>
      <c r="L69" s="32"/>
      <c r="M69" s="39"/>
      <c r="N69" s="40"/>
      <c r="O69" s="41"/>
      <c r="P69" s="36"/>
      <c r="Q69" s="40"/>
      <c r="R69" s="41"/>
    </row>
    <row r="70" spans="1:18" ht="18.75" customHeight="1">
      <c r="A70" s="30">
        <v>63</v>
      </c>
      <c r="B70" s="31" t="s">
        <v>105</v>
      </c>
      <c r="C70" s="32"/>
      <c r="D70" s="33"/>
      <c r="E70" s="33"/>
      <c r="F70" s="34"/>
      <c r="G70" s="35"/>
      <c r="H70" s="36"/>
      <c r="I70" s="37"/>
      <c r="J70" s="34"/>
      <c r="K70" s="38"/>
      <c r="L70" s="32"/>
      <c r="M70" s="39"/>
      <c r="N70" s="40"/>
      <c r="O70" s="41"/>
      <c r="P70" s="36"/>
      <c r="Q70" s="40"/>
      <c r="R70" s="41"/>
    </row>
    <row r="71" spans="1:18" ht="18.75" customHeight="1">
      <c r="A71" s="30">
        <v>64</v>
      </c>
      <c r="B71" s="31" t="s">
        <v>106</v>
      </c>
      <c r="C71" s="32"/>
      <c r="D71" s="33"/>
      <c r="E71" s="33"/>
      <c r="F71" s="34"/>
      <c r="G71" s="35"/>
      <c r="H71" s="36"/>
      <c r="I71" s="37"/>
      <c r="J71" s="34"/>
      <c r="K71" s="38"/>
      <c r="L71" s="32"/>
      <c r="M71" s="39"/>
      <c r="N71" s="40"/>
      <c r="O71" s="41"/>
      <c r="P71" s="36"/>
      <c r="Q71" s="40"/>
      <c r="R71" s="41"/>
    </row>
    <row r="72" spans="1:18" ht="18.75" customHeight="1">
      <c r="A72" s="30">
        <v>65</v>
      </c>
      <c r="B72" s="31" t="s">
        <v>107</v>
      </c>
      <c r="C72" s="32"/>
      <c r="D72" s="33"/>
      <c r="E72" s="33"/>
      <c r="F72" s="34"/>
      <c r="G72" s="35"/>
      <c r="H72" s="36"/>
      <c r="I72" s="37"/>
      <c r="J72" s="34"/>
      <c r="K72" s="38"/>
      <c r="L72" s="32"/>
      <c r="M72" s="39"/>
      <c r="N72" s="40"/>
      <c r="O72" s="41"/>
      <c r="P72" s="36"/>
      <c r="Q72" s="40"/>
      <c r="R72" s="41"/>
    </row>
    <row r="73" spans="1:18" ht="18.75" customHeight="1">
      <c r="A73" s="30">
        <v>66</v>
      </c>
      <c r="B73" s="31" t="s">
        <v>108</v>
      </c>
      <c r="C73" s="32"/>
      <c r="D73" s="33"/>
      <c r="E73" s="33"/>
      <c r="F73" s="34"/>
      <c r="G73" s="35"/>
      <c r="H73" s="36"/>
      <c r="I73" s="37"/>
      <c r="J73" s="34"/>
      <c r="K73" s="38"/>
      <c r="L73" s="32"/>
      <c r="M73" s="39"/>
      <c r="N73" s="40"/>
      <c r="O73" s="41"/>
      <c r="P73" s="36"/>
      <c r="Q73" s="40"/>
      <c r="R73" s="41"/>
    </row>
    <row r="74" spans="1:18" ht="18.75" customHeight="1">
      <c r="A74" s="30">
        <v>67</v>
      </c>
      <c r="B74" s="45" t="s">
        <v>109</v>
      </c>
      <c r="C74" s="32"/>
      <c r="D74" s="33"/>
      <c r="E74" s="33"/>
      <c r="F74" s="34"/>
      <c r="G74" s="35"/>
      <c r="H74" s="36"/>
      <c r="I74" s="37"/>
      <c r="J74" s="34"/>
      <c r="K74" s="38"/>
      <c r="L74" s="32"/>
      <c r="M74" s="39"/>
      <c r="N74" s="40"/>
      <c r="O74" s="41"/>
      <c r="P74" s="36"/>
      <c r="Q74" s="40"/>
      <c r="R74" s="41"/>
    </row>
    <row r="75" spans="1:18" ht="18.75" customHeight="1">
      <c r="A75" s="30">
        <v>68</v>
      </c>
      <c r="B75" s="31" t="s">
        <v>110</v>
      </c>
      <c r="C75" s="32"/>
      <c r="D75" s="33"/>
      <c r="E75" s="33"/>
      <c r="F75" s="34"/>
      <c r="G75" s="35"/>
      <c r="H75" s="36"/>
      <c r="I75" s="37"/>
      <c r="J75" s="34"/>
      <c r="K75" s="38"/>
      <c r="L75" s="32"/>
      <c r="M75" s="39"/>
      <c r="N75" s="40"/>
      <c r="O75" s="41"/>
      <c r="P75" s="36"/>
      <c r="Q75" s="40"/>
      <c r="R75" s="41"/>
    </row>
    <row r="76" spans="1:18" ht="18.75" customHeight="1">
      <c r="A76" s="30">
        <v>69</v>
      </c>
      <c r="B76" s="31" t="s">
        <v>111</v>
      </c>
      <c r="C76" s="33"/>
      <c r="D76" s="33"/>
      <c r="E76" s="33"/>
      <c r="F76" s="34"/>
      <c r="G76" s="35"/>
      <c r="H76" s="36"/>
      <c r="I76" s="37"/>
      <c r="J76" s="34"/>
      <c r="K76" s="38"/>
      <c r="L76" s="32"/>
      <c r="M76" s="39"/>
      <c r="N76" s="40"/>
      <c r="O76" s="41"/>
      <c r="P76" s="36"/>
      <c r="Q76" s="40"/>
      <c r="R76" s="41"/>
    </row>
    <row r="77" spans="1:18" ht="18.75" customHeight="1">
      <c r="A77" s="30">
        <v>70</v>
      </c>
      <c r="B77" s="31" t="s">
        <v>112</v>
      </c>
      <c r="C77" s="32"/>
      <c r="D77" s="33"/>
      <c r="E77" s="33"/>
      <c r="F77" s="34"/>
      <c r="G77" s="35"/>
      <c r="H77" s="36"/>
      <c r="I77" s="37"/>
      <c r="J77" s="34"/>
      <c r="K77" s="38"/>
      <c r="L77" s="32"/>
      <c r="M77" s="39"/>
      <c r="N77" s="40"/>
      <c r="O77" s="41"/>
      <c r="P77" s="36"/>
      <c r="Q77" s="40"/>
      <c r="R77" s="41"/>
    </row>
    <row r="78" spans="1:18" ht="18.75" customHeight="1">
      <c r="A78" s="30">
        <v>71</v>
      </c>
      <c r="B78" s="31" t="s">
        <v>113</v>
      </c>
      <c r="C78" s="32"/>
      <c r="D78" s="33"/>
      <c r="E78" s="33"/>
      <c r="F78" s="34"/>
      <c r="G78" s="35"/>
      <c r="H78" s="36"/>
      <c r="I78" s="37"/>
      <c r="J78" s="34"/>
      <c r="K78" s="38"/>
      <c r="L78" s="32"/>
      <c r="M78" s="39"/>
      <c r="N78" s="40"/>
      <c r="O78" s="41"/>
      <c r="P78" s="36"/>
      <c r="Q78" s="40"/>
      <c r="R78" s="41"/>
    </row>
    <row r="79" spans="1:18" ht="18.75" customHeight="1">
      <c r="A79" s="30">
        <v>72</v>
      </c>
      <c r="B79" s="31" t="s">
        <v>114</v>
      </c>
      <c r="C79" s="32"/>
      <c r="D79" s="33"/>
      <c r="E79" s="33"/>
      <c r="F79" s="34"/>
      <c r="G79" s="35"/>
      <c r="H79" s="36"/>
      <c r="I79" s="37"/>
      <c r="J79" s="34"/>
      <c r="K79" s="38"/>
      <c r="L79" s="32"/>
      <c r="M79" s="39"/>
      <c r="N79" s="40"/>
      <c r="O79" s="41"/>
      <c r="P79" s="36"/>
      <c r="Q79" s="40"/>
      <c r="R79" s="41"/>
    </row>
    <row r="80" spans="1:18" ht="18.75" customHeight="1">
      <c r="A80" s="30">
        <v>73</v>
      </c>
      <c r="B80" s="31" t="s">
        <v>115</v>
      </c>
      <c r="C80" s="32"/>
      <c r="D80" s="33"/>
      <c r="E80" s="33"/>
      <c r="F80" s="34"/>
      <c r="G80" s="35"/>
      <c r="H80" s="36"/>
      <c r="I80" s="37"/>
      <c r="J80" s="34"/>
      <c r="K80" s="38"/>
      <c r="L80" s="32"/>
      <c r="M80" s="39"/>
      <c r="N80" s="40"/>
      <c r="O80" s="41"/>
      <c r="P80" s="36"/>
      <c r="Q80" s="40"/>
      <c r="R80" s="41"/>
    </row>
    <row r="81" spans="1:18" ht="18.75" customHeight="1">
      <c r="A81" s="30">
        <v>74</v>
      </c>
      <c r="B81" s="31" t="s">
        <v>116</v>
      </c>
      <c r="C81" s="32"/>
      <c r="D81" s="33"/>
      <c r="E81" s="33"/>
      <c r="F81" s="34"/>
      <c r="G81" s="35"/>
      <c r="H81" s="36"/>
      <c r="I81" s="37"/>
      <c r="J81" s="34"/>
      <c r="K81" s="38"/>
      <c r="L81" s="32"/>
      <c r="M81" s="39"/>
      <c r="N81" s="40"/>
      <c r="O81" s="41"/>
      <c r="P81" s="36"/>
      <c r="Q81" s="40"/>
      <c r="R81" s="41"/>
    </row>
    <row r="82" spans="1:18" ht="18.75" customHeight="1">
      <c r="A82" s="30">
        <v>75</v>
      </c>
      <c r="B82" s="31" t="s">
        <v>165</v>
      </c>
      <c r="C82" s="32"/>
      <c r="D82" s="33"/>
      <c r="E82" s="33"/>
      <c r="F82" s="34"/>
      <c r="G82" s="35"/>
      <c r="H82" s="36"/>
      <c r="I82" s="37"/>
      <c r="J82" s="34"/>
      <c r="K82" s="38"/>
      <c r="L82" s="32"/>
      <c r="M82" s="39"/>
      <c r="N82" s="40"/>
      <c r="O82" s="41"/>
      <c r="P82" s="36"/>
      <c r="Q82" s="40"/>
      <c r="R82" s="41"/>
    </row>
    <row r="83" spans="1:18" ht="18.75" customHeight="1">
      <c r="A83" s="30">
        <v>76</v>
      </c>
      <c r="B83" s="31" t="s">
        <v>117</v>
      </c>
      <c r="C83" s="32"/>
      <c r="D83" s="33"/>
      <c r="E83" s="33"/>
      <c r="F83" s="34"/>
      <c r="G83" s="35"/>
      <c r="H83" s="36"/>
      <c r="I83" s="37"/>
      <c r="J83" s="34"/>
      <c r="K83" s="38"/>
      <c r="L83" s="32"/>
      <c r="M83" s="39"/>
      <c r="N83" s="40"/>
      <c r="O83" s="41"/>
      <c r="P83" s="36"/>
      <c r="Q83" s="40"/>
      <c r="R83" s="41"/>
    </row>
    <row r="84" spans="1:18" ht="18.75" customHeight="1">
      <c r="A84" s="30">
        <v>77</v>
      </c>
      <c r="B84" s="31" t="s">
        <v>118</v>
      </c>
      <c r="C84" s="32"/>
      <c r="D84" s="33"/>
      <c r="E84" s="33"/>
      <c r="F84" s="34"/>
      <c r="G84" s="35"/>
      <c r="H84" s="36"/>
      <c r="I84" s="37"/>
      <c r="J84" s="34"/>
      <c r="K84" s="38"/>
      <c r="L84" s="32"/>
      <c r="M84" s="39"/>
      <c r="N84" s="40"/>
      <c r="O84" s="41"/>
      <c r="P84" s="36"/>
      <c r="Q84" s="40"/>
      <c r="R84" s="41"/>
    </row>
    <row r="85" spans="1:18" ht="18.75" customHeight="1">
      <c r="A85" s="30">
        <v>78</v>
      </c>
      <c r="B85" s="31" t="s">
        <v>119</v>
      </c>
      <c r="C85" s="32"/>
      <c r="D85" s="33"/>
      <c r="E85" s="33"/>
      <c r="F85" s="34"/>
      <c r="G85" s="35"/>
      <c r="H85" s="36"/>
      <c r="I85" s="37"/>
      <c r="J85" s="34"/>
      <c r="K85" s="38"/>
      <c r="L85" s="32"/>
      <c r="M85" s="39"/>
      <c r="N85" s="40"/>
      <c r="O85" s="41"/>
      <c r="P85" s="36"/>
      <c r="Q85" s="40"/>
      <c r="R85" s="41"/>
    </row>
    <row r="86" spans="1:18" ht="18.75" customHeight="1">
      <c r="A86" s="30">
        <v>79</v>
      </c>
      <c r="B86" s="31" t="s">
        <v>120</v>
      </c>
      <c r="C86" s="32"/>
      <c r="D86" s="33"/>
      <c r="E86" s="33"/>
      <c r="F86" s="34"/>
      <c r="G86" s="35"/>
      <c r="H86" s="36"/>
      <c r="I86" s="37"/>
      <c r="J86" s="34"/>
      <c r="K86" s="38"/>
      <c r="L86" s="32"/>
      <c r="M86" s="39"/>
      <c r="N86" s="40"/>
      <c r="O86" s="41"/>
      <c r="P86" s="36"/>
      <c r="Q86" s="40"/>
      <c r="R86" s="41"/>
    </row>
    <row r="87" spans="1:18" ht="18.75" customHeight="1">
      <c r="A87" s="30">
        <v>80</v>
      </c>
      <c r="B87" s="45" t="s">
        <v>121</v>
      </c>
      <c r="C87" s="32"/>
      <c r="D87" s="33"/>
      <c r="E87" s="33"/>
      <c r="F87" s="34"/>
      <c r="G87" s="35"/>
      <c r="H87" s="36"/>
      <c r="I87" s="37"/>
      <c r="J87" s="34"/>
      <c r="K87" s="38"/>
      <c r="L87" s="32"/>
      <c r="M87" s="39"/>
      <c r="N87" s="40"/>
      <c r="O87" s="41"/>
      <c r="P87" s="36"/>
      <c r="Q87" s="40"/>
      <c r="R87" s="41"/>
    </row>
    <row r="88" spans="1:18" ht="18.75" customHeight="1">
      <c r="A88" s="30">
        <v>81</v>
      </c>
      <c r="B88" s="31" t="s">
        <v>122</v>
      </c>
      <c r="C88" s="32"/>
      <c r="D88" s="33"/>
      <c r="E88" s="33"/>
      <c r="F88" s="34"/>
      <c r="G88" s="46"/>
      <c r="H88" s="46"/>
      <c r="I88" s="40"/>
      <c r="J88" s="46"/>
      <c r="K88" s="38"/>
      <c r="L88" s="32"/>
      <c r="M88" s="39"/>
      <c r="N88" s="40"/>
      <c r="O88" s="46"/>
      <c r="P88" s="46"/>
      <c r="Q88" s="41"/>
      <c r="R88" s="41"/>
    </row>
    <row r="89" spans="1:18" ht="18.75" customHeight="1">
      <c r="A89" s="30">
        <v>82</v>
      </c>
      <c r="B89" s="31" t="s">
        <v>123</v>
      </c>
      <c r="C89" s="32"/>
      <c r="D89" s="33"/>
      <c r="E89" s="33"/>
      <c r="F89" s="34"/>
      <c r="G89" s="35"/>
      <c r="H89" s="36"/>
      <c r="I89" s="37"/>
      <c r="J89" s="34"/>
      <c r="K89" s="38"/>
      <c r="L89" s="32"/>
      <c r="M89" s="39"/>
      <c r="N89" s="40"/>
      <c r="O89" s="41"/>
      <c r="P89" s="36"/>
      <c r="Q89" s="40"/>
      <c r="R89" s="41"/>
    </row>
    <row r="90" spans="1:18" ht="18.75" customHeight="1">
      <c r="A90" s="30">
        <v>83</v>
      </c>
      <c r="B90" s="31" t="s">
        <v>124</v>
      </c>
      <c r="C90" s="32"/>
      <c r="D90" s="33"/>
      <c r="E90" s="33"/>
      <c r="F90" s="34"/>
      <c r="G90" s="35"/>
      <c r="H90" s="36"/>
      <c r="I90" s="37"/>
      <c r="J90" s="34"/>
      <c r="K90" s="38"/>
      <c r="L90" s="32"/>
      <c r="M90" s="39"/>
      <c r="N90" s="40"/>
      <c r="O90" s="41"/>
      <c r="P90" s="36"/>
      <c r="Q90" s="40"/>
      <c r="R90" s="41"/>
    </row>
    <row r="91" spans="1:18" ht="18.75" customHeight="1">
      <c r="A91" s="30">
        <v>84</v>
      </c>
      <c r="B91" s="31" t="s">
        <v>125</v>
      </c>
      <c r="C91" s="32"/>
      <c r="D91" s="33"/>
      <c r="E91" s="33"/>
      <c r="F91" s="34"/>
      <c r="G91" s="35"/>
      <c r="H91" s="36"/>
      <c r="I91" s="37"/>
      <c r="J91" s="34"/>
      <c r="K91" s="38"/>
      <c r="L91" s="32"/>
      <c r="M91" s="39"/>
      <c r="N91" s="40"/>
      <c r="O91" s="41"/>
      <c r="P91" s="36"/>
      <c r="Q91" s="40"/>
      <c r="R91" s="41"/>
    </row>
    <row r="92" spans="1:18" ht="18.75" customHeight="1">
      <c r="A92" s="30">
        <v>85</v>
      </c>
      <c r="B92" s="31" t="s">
        <v>126</v>
      </c>
      <c r="C92" s="33"/>
      <c r="D92" s="33"/>
      <c r="E92" s="33"/>
      <c r="F92" s="34"/>
      <c r="G92" s="35"/>
      <c r="H92" s="36"/>
      <c r="I92" s="37"/>
      <c r="J92" s="34"/>
      <c r="K92" s="38"/>
      <c r="L92" s="32"/>
      <c r="M92" s="39"/>
      <c r="N92" s="40"/>
      <c r="O92" s="41"/>
      <c r="P92" s="36"/>
      <c r="Q92" s="40"/>
      <c r="R92" s="41"/>
    </row>
    <row r="93" spans="1:18" ht="18.75" customHeight="1">
      <c r="A93" s="30">
        <v>86</v>
      </c>
      <c r="B93" s="31" t="s">
        <v>127</v>
      </c>
      <c r="C93" s="32"/>
      <c r="D93" s="33"/>
      <c r="E93" s="33"/>
      <c r="F93" s="34"/>
      <c r="G93" s="35"/>
      <c r="H93" s="36"/>
      <c r="I93" s="37"/>
      <c r="J93" s="34"/>
      <c r="K93" s="38"/>
      <c r="L93" s="32"/>
      <c r="M93" s="39"/>
      <c r="N93" s="40"/>
      <c r="O93" s="41"/>
      <c r="P93" s="36"/>
      <c r="Q93" s="40"/>
      <c r="R93" s="41"/>
    </row>
    <row r="94" spans="1:18" ht="18.75" customHeight="1">
      <c r="A94" s="30">
        <v>87</v>
      </c>
      <c r="B94" s="31" t="s">
        <v>128</v>
      </c>
      <c r="C94" s="32"/>
      <c r="D94" s="33"/>
      <c r="E94" s="33"/>
      <c r="F94" s="34"/>
      <c r="G94" s="35"/>
      <c r="H94" s="36"/>
      <c r="I94" s="37"/>
      <c r="J94" s="34"/>
      <c r="K94" s="38"/>
      <c r="L94" s="32"/>
      <c r="M94" s="39"/>
      <c r="N94" s="40"/>
      <c r="O94" s="41"/>
      <c r="P94" s="36"/>
      <c r="Q94" s="40"/>
      <c r="R94" s="41"/>
    </row>
    <row r="95" spans="1:18" ht="18.75" customHeight="1">
      <c r="A95" s="30">
        <v>88</v>
      </c>
      <c r="B95" s="31" t="s">
        <v>129</v>
      </c>
      <c r="C95" s="32"/>
      <c r="D95" s="33"/>
      <c r="E95" s="33"/>
      <c r="F95" s="34"/>
      <c r="G95" s="35"/>
      <c r="H95" s="36"/>
      <c r="I95" s="37"/>
      <c r="J95" s="34"/>
      <c r="K95" s="38"/>
      <c r="L95" s="32"/>
      <c r="M95" s="39"/>
      <c r="N95" s="40"/>
      <c r="O95" s="41"/>
      <c r="P95" s="36"/>
      <c r="Q95" s="40"/>
      <c r="R95" s="41"/>
    </row>
    <row r="96" spans="1:18" ht="18.75" customHeight="1">
      <c r="A96" s="30">
        <v>89</v>
      </c>
      <c r="B96" s="31" t="s">
        <v>130</v>
      </c>
      <c r="C96" s="32"/>
      <c r="D96" s="33"/>
      <c r="E96" s="33"/>
      <c r="F96" s="34"/>
      <c r="G96" s="35"/>
      <c r="H96" s="36"/>
      <c r="I96" s="37"/>
      <c r="J96" s="34"/>
      <c r="K96" s="38"/>
      <c r="L96" s="32"/>
      <c r="M96" s="39"/>
      <c r="N96" s="40"/>
      <c r="O96" s="41"/>
      <c r="P96" s="36"/>
      <c r="Q96" s="40"/>
      <c r="R96" s="41"/>
    </row>
    <row r="97" spans="1:18" ht="18.75" customHeight="1">
      <c r="A97" s="30">
        <v>90</v>
      </c>
      <c r="B97" s="31" t="s">
        <v>138</v>
      </c>
      <c r="C97" s="32"/>
      <c r="D97" s="33"/>
      <c r="E97" s="33"/>
      <c r="F97" s="34"/>
      <c r="G97" s="35"/>
      <c r="H97" s="36"/>
      <c r="I97" s="37"/>
      <c r="J97" s="34"/>
      <c r="K97" s="38"/>
      <c r="L97" s="32"/>
      <c r="M97" s="39"/>
      <c r="N97" s="40"/>
      <c r="O97" s="41"/>
      <c r="P97" s="36"/>
      <c r="Q97" s="40"/>
      <c r="R97" s="41"/>
    </row>
    <row r="98" spans="1:18" ht="18.75" customHeight="1">
      <c r="A98" s="30">
        <v>91</v>
      </c>
      <c r="B98" s="31" t="s">
        <v>131</v>
      </c>
      <c r="C98" s="32"/>
      <c r="D98" s="33"/>
      <c r="E98" s="33"/>
      <c r="F98" s="34"/>
      <c r="G98" s="35"/>
      <c r="H98" s="36"/>
      <c r="I98" s="37"/>
      <c r="J98" s="34"/>
      <c r="K98" s="38"/>
      <c r="L98" s="32"/>
      <c r="M98" s="39"/>
      <c r="N98" s="40"/>
      <c r="O98" s="41"/>
      <c r="P98" s="36"/>
      <c r="Q98" s="40"/>
      <c r="R98" s="41"/>
    </row>
    <row r="99" spans="1:18" ht="18.75" customHeight="1">
      <c r="A99" s="30">
        <v>92</v>
      </c>
      <c r="B99" s="31" t="s">
        <v>132</v>
      </c>
      <c r="C99" s="32"/>
      <c r="D99" s="33"/>
      <c r="E99" s="33"/>
      <c r="F99" s="34"/>
      <c r="G99" s="35"/>
      <c r="H99" s="36"/>
      <c r="I99" s="37"/>
      <c r="J99" s="34"/>
      <c r="K99" s="38"/>
      <c r="L99" s="32"/>
      <c r="M99" s="39"/>
      <c r="N99" s="40"/>
      <c r="O99" s="41"/>
      <c r="P99" s="36"/>
      <c r="Q99" s="40"/>
      <c r="R99" s="41"/>
    </row>
    <row r="100" spans="1:18" ht="18.75" customHeight="1">
      <c r="A100" s="30">
        <v>93</v>
      </c>
      <c r="B100" s="31" t="s">
        <v>133</v>
      </c>
      <c r="C100" s="32"/>
      <c r="D100" s="33"/>
      <c r="E100" s="33"/>
      <c r="F100" s="34"/>
      <c r="G100" s="46"/>
      <c r="H100" s="46"/>
      <c r="I100" s="40"/>
      <c r="J100" s="46"/>
      <c r="K100" s="38"/>
      <c r="L100" s="32"/>
      <c r="M100" s="39"/>
      <c r="N100" s="40"/>
      <c r="O100" s="46"/>
      <c r="P100" s="46"/>
      <c r="Q100" s="41"/>
      <c r="R100" s="41"/>
    </row>
    <row r="101" spans="1:18" ht="18.75" customHeight="1">
      <c r="A101" s="30">
        <v>94</v>
      </c>
      <c r="B101" s="31" t="s">
        <v>134</v>
      </c>
      <c r="C101" s="32"/>
      <c r="D101" s="33"/>
      <c r="E101" s="33"/>
      <c r="F101" s="34"/>
      <c r="G101" s="35"/>
      <c r="H101" s="36"/>
      <c r="I101" s="37"/>
      <c r="J101" s="34"/>
      <c r="K101" s="38"/>
      <c r="L101" s="32"/>
      <c r="M101" s="39"/>
      <c r="N101" s="40"/>
      <c r="O101" s="41"/>
      <c r="P101" s="36"/>
      <c r="Q101" s="40"/>
      <c r="R101" s="41"/>
    </row>
    <row r="102" spans="1:18" ht="18.75" customHeight="1">
      <c r="A102" s="30">
        <v>95</v>
      </c>
      <c r="B102" s="31" t="s">
        <v>166</v>
      </c>
      <c r="C102" s="32"/>
      <c r="D102" s="33"/>
      <c r="E102" s="33"/>
      <c r="F102" s="34"/>
      <c r="G102" s="35"/>
      <c r="H102" s="36"/>
      <c r="I102" s="37"/>
      <c r="J102" s="34"/>
      <c r="K102" s="38"/>
      <c r="L102" s="32"/>
      <c r="M102" s="39"/>
      <c r="N102" s="40"/>
      <c r="O102" s="41"/>
      <c r="P102" s="36"/>
      <c r="Q102" s="40"/>
      <c r="R102" s="41"/>
    </row>
    <row r="103" spans="1:18" ht="18.75" customHeight="1">
      <c r="A103" s="30">
        <v>96</v>
      </c>
      <c r="B103" s="31" t="s">
        <v>135</v>
      </c>
      <c r="C103" s="32"/>
      <c r="D103" s="33"/>
      <c r="E103" s="33"/>
      <c r="F103" s="34"/>
      <c r="G103" s="35"/>
      <c r="H103" s="36"/>
      <c r="I103" s="37"/>
      <c r="J103" s="34"/>
      <c r="K103" s="38"/>
      <c r="L103" s="32"/>
      <c r="M103" s="39"/>
      <c r="N103" s="40"/>
      <c r="O103" s="41"/>
      <c r="P103" s="36"/>
      <c r="Q103" s="40"/>
      <c r="R103" s="41"/>
    </row>
    <row r="104" spans="1:18" ht="18.75" customHeight="1">
      <c r="A104" s="30">
        <v>97</v>
      </c>
      <c r="B104" s="31" t="s">
        <v>136</v>
      </c>
      <c r="C104" s="32"/>
      <c r="D104" s="33"/>
      <c r="E104" s="33"/>
      <c r="F104" s="34"/>
      <c r="G104" s="35"/>
      <c r="H104" s="36"/>
      <c r="I104" s="37"/>
      <c r="J104" s="34"/>
      <c r="K104" s="38"/>
      <c r="L104" s="32"/>
      <c r="M104" s="39"/>
      <c r="N104" s="40"/>
      <c r="O104" s="41"/>
      <c r="P104" s="36"/>
      <c r="Q104" s="40"/>
      <c r="R104" s="41"/>
    </row>
    <row r="105" spans="1:18" ht="27" customHeight="1">
      <c r="A105" s="30"/>
      <c r="B105" s="47" t="s">
        <v>137</v>
      </c>
      <c r="C105" s="32">
        <f>SUM(C8:C104)</f>
        <v>0</v>
      </c>
      <c r="D105" s="40">
        <f>SUM(D8:D104)</f>
        <v>0</v>
      </c>
      <c r="E105" s="40">
        <f>SUM(E8:E104)</f>
        <v>0</v>
      </c>
      <c r="F105" s="34" t="e">
        <f>E105/D105*100</f>
        <v>#DIV/0!</v>
      </c>
      <c r="G105" s="34">
        <f aca="true" t="shared" si="0" ref="G105:M105">SUM(G8:G104)</f>
        <v>0</v>
      </c>
      <c r="H105" s="34">
        <f t="shared" si="0"/>
        <v>0</v>
      </c>
      <c r="I105" s="34">
        <f t="shared" si="0"/>
        <v>0</v>
      </c>
      <c r="J105" s="34">
        <f>SUM(J8:J104)</f>
        <v>0</v>
      </c>
      <c r="K105" s="40">
        <f t="shared" si="0"/>
        <v>0</v>
      </c>
      <c r="L105" s="40">
        <f t="shared" si="0"/>
        <v>0</v>
      </c>
      <c r="M105" s="40">
        <f t="shared" si="0"/>
        <v>0</v>
      </c>
      <c r="N105" s="40" t="e">
        <f>M105/L105*100</f>
        <v>#DIV/0!</v>
      </c>
      <c r="O105" s="41">
        <f>SUM(O8:O104)</f>
        <v>0</v>
      </c>
      <c r="P105" s="41">
        <f>SUM(P8:P104)</f>
        <v>0</v>
      </c>
      <c r="Q105" s="41">
        <f>SUM(Q8:Q104)</f>
        <v>0</v>
      </c>
      <c r="R105" s="41">
        <f>SUM(R8:R104)</f>
        <v>0</v>
      </c>
    </row>
    <row r="108" spans="11:15" ht="13.5">
      <c r="K108" s="48"/>
      <c r="O108" s="48"/>
    </row>
    <row r="112" ht="13.5">
      <c r="Q112" s="48"/>
    </row>
  </sheetData>
  <sheetProtection/>
  <protectedRanges>
    <protectedRange sqref="M8:M75 M77:M91 M93:M104" name="Range4_6_2"/>
    <protectedRange sqref="M92" name="Range4_6_1_1"/>
    <protectedRange sqref="M76" name="Range4_6_3_1_1"/>
    <protectedRange sqref="K8:K75 K77:K91 K93:K104" name="Range4_8_1_1"/>
    <protectedRange sqref="K76" name="Range4_8_1_1_1_1"/>
    <protectedRange sqref="K92" name="Range4_8_2_1_1"/>
  </protectedRanges>
  <mergeCells count="16">
    <mergeCell ref="Q4:Q6"/>
    <mergeCell ref="R4:R6"/>
    <mergeCell ref="C5:C6"/>
    <mergeCell ref="D5:F5"/>
    <mergeCell ref="K5:K6"/>
    <mergeCell ref="L5:N5"/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2013-05-23T18:52:28Z</cp:lastPrinted>
  <dcterms:created xsi:type="dcterms:W3CDTF">2002-03-15T09:46:46Z</dcterms:created>
  <dcterms:modified xsi:type="dcterms:W3CDTF">2019-02-01T11:36:26Z</dcterms:modified>
  <cp:category/>
  <cp:version/>
  <cp:contentType/>
  <cp:contentStatus/>
</cp:coreProperties>
</file>