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755" activeTab="0"/>
  </bookViews>
  <sheets>
    <sheet name="Ekamut" sheetId="1" r:id="rId1"/>
  </sheets>
  <definedNames/>
  <calcPr fullCalcOnLoad="1"/>
</workbook>
</file>

<file path=xl/sharedStrings.xml><?xml version="1.0" encoding="utf-8"?>
<sst xmlns="http://schemas.openxmlformats.org/spreadsheetml/2006/main" count="316" uniqueCount="157">
  <si>
    <t xml:space="preserve">3.4 Համայնքի բյուջեի եկամուտներ ապրանքների մատակարարումից և ծառայությունների մատուցումից </t>
  </si>
  <si>
    <t>3.5 Վարչական գանձումներ (տող 1351 + տող 1352)</t>
  </si>
  <si>
    <t>2. ՊԱՇՏՈՆԱԿԱՆ ԴՐԱՄԱՇՆՈՐՀՆԵՐ</t>
  </si>
  <si>
    <t xml:space="preserve">Ֆ Ո Ն Դ Ա Յ Ի Ն     </t>
  </si>
  <si>
    <t>Ֆոնդային բյուջեի տարեսկզբի մնացորդ</t>
  </si>
  <si>
    <t>Վարչական բյուջեի տարեսկզբի մնացորդ</t>
  </si>
  <si>
    <t>Հ/հ</t>
  </si>
  <si>
    <t>1. ՀԱՐԿԵՐ ԵՎ ՏՈՒՐՔԵՐ</t>
  </si>
  <si>
    <t xml:space="preserve">տող 1320 Շահաբաժիններ </t>
  </si>
  <si>
    <t xml:space="preserve">փաստ.                                                                            </t>
  </si>
  <si>
    <t>Համայնքի անվանումը</t>
  </si>
  <si>
    <t>ՀԱՇՎԵՏՎՈՒԹՅՈՒՆ</t>
  </si>
  <si>
    <t>հազար դրամ</t>
  </si>
  <si>
    <t>տող 1000ԸՆԴԱՄԵՆԸ  ԵԿԱՄՈՒՏՆԵՐ     (տող 1100 + տող 1200+տող 1300)</t>
  </si>
  <si>
    <t>ԴԱՀԿ    Վ/Բ</t>
  </si>
  <si>
    <t xml:space="preserve"> տող 1000  Ընդամենը վարչական մաս</t>
  </si>
  <si>
    <t>ԴԱՀԿ                     Ֆ/Բ</t>
  </si>
  <si>
    <t>տող 1000   Ընդամենը ֆոնդային մաս</t>
  </si>
  <si>
    <t>3.3 գույքի վարձակալությունից եկամուտներ(տող 1331 + տող 1332 + տող 1333 + 1334)</t>
  </si>
  <si>
    <t xml:space="preserve"> տող 1360Մուտքեր տույժերից, տուգանքներից</t>
  </si>
  <si>
    <t xml:space="preserve"> տող 1370  3.7 Ընթացիկ ոչ պաշտոնական դրամաշնորհներ</t>
  </si>
  <si>
    <t xml:space="preserve"> տող 1390   3.9 Այլ եկամուտներ</t>
  </si>
  <si>
    <t xml:space="preserve"> տող 1310  3.1 Տոկոսներ</t>
  </si>
  <si>
    <t>Ընդամենը գույքահարկ</t>
  </si>
  <si>
    <t xml:space="preserve">տող 1111Գույքահարկ համայնքների վարչական տարածքներում գտնվող շենքերի և շինությունների համար                                                                     </t>
  </si>
  <si>
    <t>տող 1112Հողի հարկ համայնքների վարչական տարածքներում գտնվող հողի համար</t>
  </si>
  <si>
    <r>
      <t>տող 1120    1.2 Գույքային հարկեր այլ գույքիցայդ թվում`Գույքահարկ փոխադրամիջոցների համար</t>
    </r>
  </si>
  <si>
    <t xml:space="preserve">տող 1131Տեղական տուրքեր
</t>
  </si>
  <si>
    <t>տող 1150Համայնքի բյուջե վճարվող պետական տուրքեր
(տող 1151 )</t>
  </si>
  <si>
    <t>տող1160  1.5 Այլ հարկային եկամուտներ</t>
  </si>
  <si>
    <t>տող1210+1230  2.1  Ընթացիկ արտաքին պաշտոնական դրամաշնորհներ` ստացված այլ պետություններից 2.3 Ընթացիկ արտաքին պաշտոնական դրամաշնորհներ` ստացված միջազգային կազմակերպություններից</t>
  </si>
  <si>
    <r>
      <t xml:space="preserve">տող1251+1254  ա) Պետական բյուջեից ֆինանսական համահարթեցման սկզբունքով տրամադրվող դոտացիաներ բ) Պետական բյուջեից համայնքի վարչական բյուջեին տրամադրվող այլ դոտացիաներ </t>
    </r>
  </si>
  <si>
    <t>տող1256
գ) Պետական բյուջեից համայնքի վարչական բյուջեին տրամադրվող այլ դոտացիաներ</t>
  </si>
  <si>
    <t>տող1257   գ) Պետական բյուջեից համայնքի վարչական բյուջեին տրամադրվող նպատակային հատկացումներ (սուբվենցիաներ)</t>
  </si>
  <si>
    <t>տող1258  դ) Այլ համայնքների բյուջեներից ընթացիկ ծախսերի ֆինանսավորման նպատակով ստացվող պաշտոնական դրամաշնորհներ</t>
  </si>
  <si>
    <t>տող 1330  3.3  ընդամենը գույքի վարձակալությունից եկամուտներ(տող 1331 + տող 1332 + տող 1333 + 1334)</t>
  </si>
  <si>
    <t xml:space="preserve">տող 1331Համայնքի սեփականություն համարվող հողերի վարձավճարներ </t>
  </si>
  <si>
    <t xml:space="preserve">տող1332Համայնքի վարչական տարածքում գտնվող պետական սեփականություն համարվող հողերի վարձավճարներ </t>
  </si>
  <si>
    <t xml:space="preserve">տող 1333Համայնքի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</si>
  <si>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տող 1334Այլ գույքի վարձակալությունից մուտքեր</t>
  </si>
  <si>
    <t>տող 1343.Օրենքով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</si>
  <si>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 xml:space="preserve"> տող 1351    տեղական վճարներ</t>
  </si>
  <si>
    <t>այդ թվում    Աղբահանության վճար</t>
  </si>
  <si>
    <t xml:space="preserve">ծրագիր    տարեկան </t>
  </si>
  <si>
    <t>Ընդամենը</t>
  </si>
  <si>
    <r>
      <t>որից` Սեփական եկամուտներ</t>
    </r>
    <r>
      <rPr>
        <sz val="12"/>
        <rFont val="GHEA Grapalat"/>
        <family val="3"/>
      </rPr>
      <t xml:space="preserve">             (Ընդամենը եկամուտներ առանց պաշտոնական դրամաշնորհների)                                                                                                              </t>
    </r>
  </si>
  <si>
    <r>
      <t xml:space="preserve"> </t>
    </r>
    <r>
      <rPr>
        <b/>
        <sz val="12"/>
        <rFont val="GHEA Grapalat"/>
        <family val="3"/>
      </rPr>
      <t xml:space="preserve">տող 1220+1240     </t>
    </r>
    <r>
      <rPr>
        <sz val="12"/>
        <rFont val="GHEA Grapalat"/>
        <family val="3"/>
      </rPr>
      <t>2.2 Կապիտալ արտաքին պաշտոնական դրամաշնորհներ` ստացված այլ պետություններից2.4 Կապիտալ արտաքին պաշտոնական դրամաշնորհներ`  ստացված միջազգային կազմակերպություններից</t>
    </r>
  </si>
  <si>
    <t>կատ. %-ը տարեկան ծրագրի նկատմամբ</t>
  </si>
  <si>
    <t>կատ. %-ը 1-ին եռամսյակի, 1-ին կիսամյակի, 9 ամսվա նկատմամբ</t>
  </si>
  <si>
    <t>Հաշվետու ժամանակաշրջան</t>
  </si>
  <si>
    <t>ԱՐՏԱՇԱՏ</t>
  </si>
  <si>
    <t>ԱՐԱՐԱՏ</t>
  </si>
  <si>
    <t>ՄԱՍԻՍ</t>
  </si>
  <si>
    <t>ՎԵԴԻ</t>
  </si>
  <si>
    <t>ԱԲՈՎՅԱՆ</t>
  </si>
  <si>
    <t>ԱԶԱՏԱՇԵՆ</t>
  </si>
  <si>
    <t>ԱԶԱՏԱՎԱՆ</t>
  </si>
  <si>
    <t>ԱՅԳԱՎԱՆ</t>
  </si>
  <si>
    <t>ԱՅԳԵԶԱՐԴ</t>
  </si>
  <si>
    <t>ԱՅԳԵՊԱՏ</t>
  </si>
  <si>
    <t>ԱՅԳԵՍՏԱՆ</t>
  </si>
  <si>
    <t>ԱՅՆԹԱՊ</t>
  </si>
  <si>
    <t>ԱՎՇԱՐ</t>
  </si>
  <si>
    <t>ԱՐԱԼԵԶ</t>
  </si>
  <si>
    <t>ԱՐԱՔՍԱՎԱՆ</t>
  </si>
  <si>
    <t>ԱՐԲԱԹ</t>
  </si>
  <si>
    <t>ԱՐԳԱՎԱՆԴ</t>
  </si>
  <si>
    <t>ԱՐՄԱՇ</t>
  </si>
  <si>
    <t>ԱՐԵՎԱԲՈՒՅՐ</t>
  </si>
  <si>
    <t>ԱՐԵՎՇԱՏ</t>
  </si>
  <si>
    <t>ԲԱՂՐԱՄՅԱՆ</t>
  </si>
  <si>
    <t>ԲԱՐՁՐԱՇԵՆ</t>
  </si>
  <si>
    <t>ԲԵՐԴԻԿ</t>
  </si>
  <si>
    <t>ԲԵՐՔԱՆՈՒՇ</t>
  </si>
  <si>
    <t>ԲՅՈՒՐԱՎԱՆ</t>
  </si>
  <si>
    <t>ԲՈՒՐԱՍՏԱՆ</t>
  </si>
  <si>
    <t>ԳԵՂԱՆԻՍՏ</t>
  </si>
  <si>
    <t>ԳԵՏԱԶԱՏ</t>
  </si>
  <si>
    <t>ԳԵՏԱՓՆՅԱ</t>
  </si>
  <si>
    <t>ԳՈՌԱՎԱՆ</t>
  </si>
  <si>
    <t>ԴԱԼԱՐ</t>
  </si>
  <si>
    <t>ԴԱՇՏԱՎԱՆ</t>
  </si>
  <si>
    <t>ԴԱՇՏԱՔԱՐ</t>
  </si>
  <si>
    <t>ԴԱՐԱԿԵՐՏ</t>
  </si>
  <si>
    <t>ԴԱՐԲՆԻԿ</t>
  </si>
  <si>
    <t>ԴԵՂՑՈՒՏ</t>
  </si>
  <si>
    <t>ԴԻՄԻՏՐՈՎ</t>
  </si>
  <si>
    <t>ԴԻՏԱԿ</t>
  </si>
  <si>
    <t>Ն. ԴՎԻՆ</t>
  </si>
  <si>
    <t>ԵՂԵԳՆԱՎԱՆ</t>
  </si>
  <si>
    <t>ԵՐԱՍԽ</t>
  </si>
  <si>
    <t>ԶԱՆԳԱԿԱՏՈՒՆ</t>
  </si>
  <si>
    <t>ԶՈՐԱԿ</t>
  </si>
  <si>
    <t>ԼԱՆՋԱԶԱՏ</t>
  </si>
  <si>
    <t>ԼԱՆՋԱՌ</t>
  </si>
  <si>
    <t>ԼՈՒՍԱՇՈՂ</t>
  </si>
  <si>
    <t>ԼՈՒՍԱՌԱՏ</t>
  </si>
  <si>
    <t>ԽԱՉՓԱՌ</t>
  </si>
  <si>
    <t>ԿԱՆԱՉՈՒՏ</t>
  </si>
  <si>
    <t>ՀԱՅԱՆԻՍՏ</t>
  </si>
  <si>
    <t>ՀՆԱԲԵՐԴ</t>
  </si>
  <si>
    <t>ՀՈՎՏԱՇԱՏ</t>
  </si>
  <si>
    <t>ՀՈՎՏԱՇԵՆ</t>
  </si>
  <si>
    <t>ՂՈՒԿԱՍԱՎԱՆ</t>
  </si>
  <si>
    <t>ՄԱՐՄԱՐԱՇԵՆ</t>
  </si>
  <si>
    <t>ՄԽՉՅԱՆ</t>
  </si>
  <si>
    <t>ՄՐԳԱՆՈՒՇ</t>
  </si>
  <si>
    <t>ՄՐԳԱՎԱՆ</t>
  </si>
  <si>
    <t>ՄՐԳԱՎԵՏ</t>
  </si>
  <si>
    <t>ՆԱՐԵԿ</t>
  </si>
  <si>
    <t>ՆԻԶԱՄԻ</t>
  </si>
  <si>
    <t>ՆՇԱՎԱՆ</t>
  </si>
  <si>
    <t>ՆՈՅԱԿԵՐՏ</t>
  </si>
  <si>
    <t>ՆՈՐԱԲԱՑ</t>
  </si>
  <si>
    <t>ՆՈՐԱՄԱՐԳ</t>
  </si>
  <si>
    <t>ՆՈՐԱՇԵՆ</t>
  </si>
  <si>
    <t>ՆՈՐ ԽԱՐԲԵՐԴ</t>
  </si>
  <si>
    <t>ՆՈՐ  ԿՅԱՆՔ</t>
  </si>
  <si>
    <t>ՆՈՐ ԿՅՈՒՐԻՆ</t>
  </si>
  <si>
    <t>ՆՈՐ ՈՒՂԻ</t>
  </si>
  <si>
    <t>ՇԱՀՈՒՄՅԱՆ</t>
  </si>
  <si>
    <t>ՈՍԿԵՏԱՓ</t>
  </si>
  <si>
    <t>ՈՍՏԱՆ</t>
  </si>
  <si>
    <t>Պ. ՍԵՎԱԿ</t>
  </si>
  <si>
    <t>ՋՐԱՀՈՎԻՏ</t>
  </si>
  <si>
    <t>ՋՐԱՇԵՆ</t>
  </si>
  <si>
    <t>ՌԱՆՉՊԱՐ</t>
  </si>
  <si>
    <t>ՍԱՅԱԹ-ՆՈՎԱ</t>
  </si>
  <si>
    <t>ՍԻՍ</t>
  </si>
  <si>
    <t>ՍԻՍԱՎԱՆ</t>
  </si>
  <si>
    <t>ՍԻՓԱՆԻԿ</t>
  </si>
  <si>
    <t>ՍՈՒՐԵՆԱՎԱՆ</t>
  </si>
  <si>
    <t>ՎԱՆԱՇԵՆ</t>
  </si>
  <si>
    <t>ՎԱՐԴԱՇԱՏ</t>
  </si>
  <si>
    <t>ՎԱՐԴԱՇԵՆ</t>
  </si>
  <si>
    <t>ԳԻՆԵՎԵՏ</t>
  </si>
  <si>
    <t>Վ.ԱՐՏԱՇԱՏ</t>
  </si>
  <si>
    <t>Վ.ԴՎԻՆ</t>
  </si>
  <si>
    <t>ՏԱՓԵՐԱԿԱՆ</t>
  </si>
  <si>
    <t>ՈՒՐՑԱԼԱՆՋ</t>
  </si>
  <si>
    <t>ՈՒՐՑԱՁՈՐ</t>
  </si>
  <si>
    <t>Փ.ՎԵԴԻ</t>
  </si>
  <si>
    <t>ՔԱՂՑՐԱՇԵՆ</t>
  </si>
  <si>
    <t>ծրագիր (1-ին եռամսյակ, 1-ին կիսամյակ, 9 ամիս)</t>
  </si>
  <si>
    <t xml:space="preserve">փաստ                   ( 01.10    2019 ամիս)                                                                           </t>
  </si>
  <si>
    <t xml:space="preserve">տող 1341Համայնքի սեփականություն հանդիսացող, այդ թվում` տիրազուրկ, համայնքին որպես սեփականություն անցած ապրանքների վաճառքից մուտքեր
</t>
  </si>
  <si>
    <t xml:space="preserve"> տող 1342Պետության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</si>
  <si>
    <t xml:space="preserve"> տող 1352Համայնքի վարչական տարածքում ինքնակամ կառուցված շենքերի, շինությունների օրինականացման համար վճարներ </t>
  </si>
  <si>
    <t>տող 1392Վարչական բյուջեի պահուստային ֆոնդից ֆոնդային բյուջե կատարվող հատկացումներից մուտքեր</t>
  </si>
  <si>
    <r>
      <t xml:space="preserve"> ՀՀ   ԱՐԱՐԱՏԻ   ՄԱՐԶԻ  ՀԱՄԱՅՆՔՆԵՐԻ   ԲՅՈՒՋԵՏԱՅԻՆ   ԵԿԱՄՈՒՏՆԵՐԻ 01.11.  (աճողական)  2019թ. </t>
    </r>
    <r>
      <rPr>
        <b/>
        <sz val="12"/>
        <rFont val="GHEA Grapalat"/>
        <family val="3"/>
      </rPr>
      <t xml:space="preserve">                                        </t>
    </r>
  </si>
  <si>
    <t xml:space="preserve">փաստ                   ( 01.11.    2019 ամիս)                                                                           </t>
  </si>
  <si>
    <t xml:space="preserve">փաստ                   ( 01.11.  2019 ամիս)                                                                           </t>
  </si>
  <si>
    <t>ծրագիր (10 ամիս)</t>
  </si>
  <si>
    <t>կատ. %-ը10-ամսվա նկատմամբ</t>
  </si>
  <si>
    <t xml:space="preserve"> տող 1260   2.6 Կապիտալ ներքին պաշտոնական դրամաշնորհներ` ստացված կառավարման այլ մակարդակներից</t>
  </si>
  <si>
    <r>
      <t xml:space="preserve"> տող 1381+տող 1382 տող 1381.Նվիր</t>
    </r>
    <r>
      <rPr>
        <sz val="11"/>
        <color indexed="10"/>
        <rFont val="GHEA Grapalat"/>
        <family val="3"/>
      </rPr>
      <t>ատվության, ժառանգության իրավունքով  ֆիզիկական անձանցից և կազ-ներից համայնքին, վերջինիս ենթ. բյուջետ. հիմ. տնօրինմանն անցած գույքի (հիմնական միջոց կամ ոչ նյութական ակտիվ չհանդիսացող) իրացումից…
տող 1382.  Նվիրատվություն, ժառանգության իրավունքով ֆիզ. անձ. և կազմակերպություններից համայնքին ..տնօրինման անցած գույքի իրացումից և դրամական միջ-ից ...</t>
    </r>
  </si>
  <si>
    <t>տող 1391+1393   1391.Համայնքի գույքին պատճառած վնասների փոխհատուցումից մուտքեր 1393.Օրենքով և իրավական այլ ակտերով սահմանված` համայնքի բյուջե մուտքագրման ենթակա այլ եկամուտներ</t>
  </si>
</sst>
</file>

<file path=xl/styles.xml><?xml version="1.0" encoding="utf-8"?>
<styleSheet xmlns="http://schemas.openxmlformats.org/spreadsheetml/2006/main">
  <numFmts count="6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դր.&quot;;\-#,##0\ &quot;դր.&quot;"/>
    <numFmt numFmtId="173" formatCode="#,##0\ &quot;դր.&quot;;[Red]\-#,##0\ &quot;դր.&quot;"/>
    <numFmt numFmtId="174" formatCode="#,##0.00\ &quot;դր.&quot;;\-#,##0.00\ &quot;դր.&quot;"/>
    <numFmt numFmtId="175" formatCode="#,##0.00\ &quot;դր.&quot;;[Red]\-#,##0.00\ &quot;դր.&quot;"/>
    <numFmt numFmtId="176" formatCode="_-* #,##0\ &quot;դր.&quot;_-;\-* #,##0\ &quot;դր.&quot;_-;_-* &quot;-&quot;\ &quot;դր.&quot;_-;_-@_-"/>
    <numFmt numFmtId="177" formatCode="_-* #,##0\ _դ_ր_._-;\-* #,##0\ _դ_ր_._-;_-* &quot;-&quot;\ _դ_ր_._-;_-@_-"/>
    <numFmt numFmtId="178" formatCode="_-* #,##0.00\ &quot;դր.&quot;_-;\-* #,##0.00\ &quot;դր.&quot;_-;_-* &quot;-&quot;??\ &quot;դր.&quot;_-;_-@_-"/>
    <numFmt numFmtId="179" formatCode="_-* #,##0.00\ _դ_ր_._-;\-* #,##0.00\ _դ_ր_._-;_-* &quot;-&quot;??\ _դ_ր_._-;_-@_-"/>
    <numFmt numFmtId="180" formatCode="#,##0&quot; &quot;_);\(#,##0&quot; &quot;\)"/>
    <numFmt numFmtId="181" formatCode="#,##0&quot; &quot;_);[Red]\(#,##0&quot; &quot;\)"/>
    <numFmt numFmtId="182" formatCode="#,##0.00&quot; &quot;_);\(#,##0.00&quot; &quot;\)"/>
    <numFmt numFmtId="183" formatCode="#,##0.00&quot; &quot;_);[Red]\(#,##0.00&quot; &quot;\)"/>
    <numFmt numFmtId="184" formatCode="_ * #,##0_)&quot; &quot;_ ;_ * \(#,##0\)&quot; &quot;_ ;_ * &quot;-&quot;_)&quot; &quot;_ ;_ @_ "/>
    <numFmt numFmtId="185" formatCode="_ * #,##0_)_ _ ;_ * \(#,##0\)_ _ ;_ * &quot;-&quot;_)_ _ ;_ @_ "/>
    <numFmt numFmtId="186" formatCode="_ * #,##0.00_)&quot; &quot;_ ;_ * \(#,##0.00\)&quot; &quot;_ ;_ * &quot;-&quot;??_)&quot; &quot;_ ;_ @_ "/>
    <numFmt numFmtId="187" formatCode="_ * #,##0.00_)_ _ ;_ * \(#,##0.00\)_ _ ;_ * &quot;-&quot;??_)_ _ ;_ @_ 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* #,##0_-;\-* #,##0_-;_-* &quot;-&quot;_-;_-@_-"/>
    <numFmt numFmtId="194" formatCode="_-&quot;$&quot;* #,##0.00_-;\-&quot;$&quot;* #,##0.00_-;_-&quot;$&quot;* &quot;-&quot;??_-;_-@_-"/>
    <numFmt numFmtId="195" formatCode="_-* #,##0.00_-;\-* #,##0.00_-;_-* &quot;-&quot;??_-;_-@_-"/>
    <numFmt numFmtId="196" formatCode="0.0"/>
    <numFmt numFmtId="197" formatCode="0.000"/>
    <numFmt numFmtId="198" formatCode="0.0000000"/>
    <numFmt numFmtId="199" formatCode="0.000000"/>
    <numFmt numFmtId="200" formatCode="0.00000"/>
    <numFmt numFmtId="201" formatCode="0.000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&quot;$&quot;#,##0.00"/>
    <numFmt numFmtId="207" formatCode="#,##0.0"/>
    <numFmt numFmtId="208" formatCode="0E+00"/>
    <numFmt numFmtId="209" formatCode="_-* #,##0.0_-;\-* #,##0.0_-;_-* &quot;-&quot;??_-;_-@_-"/>
    <numFmt numFmtId="210" formatCode="[$-409]dddd\,\ mmmm\ dd\,\ yyyy"/>
    <numFmt numFmtId="211" formatCode="_(* #,##0_);_(* \(#,##0\);_(* &quot;-&quot;??_);_(@_)"/>
    <numFmt numFmtId="212" formatCode="m/d"/>
    <numFmt numFmtId="213" formatCode="_(* #,##0.0_);_(* \(#,##0.0\);_(* &quot;-&quot;??_);_(@_)"/>
    <numFmt numFmtId="214" formatCode="#,##0.000"/>
    <numFmt numFmtId="215" formatCode="#,##0.0000000000"/>
    <numFmt numFmtId="216" formatCode="#,##0.000000000"/>
    <numFmt numFmtId="217" formatCode="#,##0.00000000000"/>
    <numFmt numFmtId="218" formatCode="#,##0.000000000000"/>
    <numFmt numFmtId="219" formatCode="#,##0.00000000"/>
    <numFmt numFmtId="220" formatCode="#,##0.0000000"/>
    <numFmt numFmtId="221" formatCode="#,##0.000000"/>
    <numFmt numFmtId="222" formatCode="#,##0.00000"/>
    <numFmt numFmtId="223" formatCode="#,##0.0000"/>
  </numFmts>
  <fonts count="28">
    <font>
      <sz val="12"/>
      <name val="Times Armenian"/>
      <family val="0"/>
    </font>
    <font>
      <sz val="10"/>
      <name val="Arial Armenian"/>
      <family val="2"/>
    </font>
    <font>
      <sz val="9"/>
      <name val="Arial Armenian"/>
      <family val="2"/>
    </font>
    <font>
      <sz val="12"/>
      <name val="GHEA Grapalat"/>
      <family val="3"/>
    </font>
    <font>
      <b/>
      <sz val="12"/>
      <name val="GHEA Grapalat"/>
      <family val="3"/>
    </font>
    <font>
      <b/>
      <sz val="12"/>
      <color indexed="8"/>
      <name val="GHEA Grapalat"/>
      <family val="3"/>
    </font>
    <font>
      <sz val="10"/>
      <name val="GHEA Grapalat"/>
      <family val="3"/>
    </font>
    <font>
      <b/>
      <sz val="10"/>
      <name val="GHEA Grapalat"/>
      <family val="3"/>
    </font>
    <font>
      <sz val="9"/>
      <name val="GHEA Grapalat"/>
      <family val="3"/>
    </font>
    <font>
      <sz val="10"/>
      <color indexed="8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GHEA Grapalat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/>
      <bottom style="thin"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0" fillId="23" borderId="7" applyNumberFormat="0" applyFont="0" applyAlignment="0" applyProtection="0"/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139">
    <xf numFmtId="0" fontId="0" fillId="0" borderId="0" xfId="0" applyAlignment="1">
      <alignment/>
    </xf>
    <xf numFmtId="0" fontId="3" fillId="24" borderId="0" xfId="0" applyFont="1" applyFill="1" applyAlignment="1" applyProtection="1">
      <alignment/>
      <protection locked="0"/>
    </xf>
    <xf numFmtId="0" fontId="4" fillId="24" borderId="0" xfId="0" applyFont="1" applyFill="1" applyAlignment="1" applyProtection="1">
      <alignment horizontal="center" vertical="center"/>
      <protection locked="0"/>
    </xf>
    <xf numFmtId="0" fontId="4" fillId="24" borderId="0" xfId="0" applyFont="1" applyFill="1" applyAlignment="1" applyProtection="1">
      <alignment vertical="center"/>
      <protection locked="0"/>
    </xf>
    <xf numFmtId="0" fontId="4" fillId="24" borderId="0" xfId="0" applyFont="1" applyFill="1" applyAlignment="1" applyProtection="1">
      <alignment/>
      <protection locked="0"/>
    </xf>
    <xf numFmtId="14" fontId="3" fillId="24" borderId="0" xfId="0" applyNumberFormat="1" applyFont="1" applyFill="1" applyAlignment="1" applyProtection="1">
      <alignment/>
      <protection locked="0"/>
    </xf>
    <xf numFmtId="0" fontId="3" fillId="24" borderId="10" xfId="0" applyFont="1" applyFill="1" applyBorder="1" applyAlignment="1" applyProtection="1">
      <alignment horizontal="center"/>
      <protection locked="0"/>
    </xf>
    <xf numFmtId="0" fontId="3" fillId="24" borderId="0" xfId="0" applyFont="1" applyFill="1" applyBorder="1" applyAlignment="1" applyProtection="1">
      <alignment horizontal="center"/>
      <protection locked="0"/>
    </xf>
    <xf numFmtId="0" fontId="3" fillId="24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/>
      <protection/>
    </xf>
    <xf numFmtId="0" fontId="3" fillId="24" borderId="0" xfId="0" applyFont="1" applyFill="1" applyAlignment="1" applyProtection="1">
      <alignment/>
      <protection/>
    </xf>
    <xf numFmtId="0" fontId="6" fillId="24" borderId="11" xfId="0" applyNumberFormat="1" applyFont="1" applyFill="1" applyBorder="1" applyAlignment="1" applyProtection="1">
      <alignment horizontal="center" vertical="center" wrapText="1"/>
      <protection/>
    </xf>
    <xf numFmtId="0" fontId="6" fillId="24" borderId="0" xfId="0" applyFont="1" applyFill="1" applyAlignment="1" applyProtection="1">
      <alignment/>
      <protection/>
    </xf>
    <xf numFmtId="0" fontId="7" fillId="24" borderId="12" xfId="0" applyFont="1" applyFill="1" applyBorder="1" applyAlignment="1" applyProtection="1">
      <alignment horizontal="center" vertical="center"/>
      <protection/>
    </xf>
    <xf numFmtId="0" fontId="7" fillId="24" borderId="11" xfId="0" applyFont="1" applyFill="1" applyBorder="1" applyAlignment="1" applyProtection="1">
      <alignment horizontal="center" vertical="center" wrapText="1"/>
      <protection/>
    </xf>
    <xf numFmtId="0" fontId="7" fillId="24" borderId="0" xfId="0" applyFont="1" applyFill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alignment/>
      <protection locked="0"/>
    </xf>
    <xf numFmtId="4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24" borderId="11" xfId="0" applyNumberFormat="1" applyFont="1" applyFill="1" applyBorder="1" applyAlignment="1" applyProtection="1">
      <alignment horizontal="center" vertical="center" wrapText="1"/>
      <protection/>
    </xf>
    <xf numFmtId="1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2" xfId="0" applyFont="1" applyFill="1" applyBorder="1" applyAlignment="1">
      <alignment horizontal="left"/>
    </xf>
    <xf numFmtId="196" fontId="3" fillId="0" borderId="0" xfId="0" applyNumberFormat="1" applyFont="1" applyFill="1" applyAlignment="1" applyProtection="1">
      <alignment horizontal="center" vertical="center" wrapText="1"/>
      <protection locked="0"/>
    </xf>
    <xf numFmtId="196" fontId="4" fillId="0" borderId="0" xfId="0" applyNumberFormat="1" applyFont="1" applyFill="1" applyAlignment="1" applyProtection="1">
      <alignment horizontal="center" vertical="center" wrapText="1"/>
      <protection locked="0"/>
    </xf>
    <xf numFmtId="0" fontId="7" fillId="24" borderId="11" xfId="0" applyFont="1" applyFill="1" applyBorder="1" applyAlignment="1" applyProtection="1">
      <alignment horizontal="center" vertical="center"/>
      <protection/>
    </xf>
    <xf numFmtId="0" fontId="9" fillId="0" borderId="12" xfId="0" applyFont="1" applyFill="1" applyBorder="1" applyAlignment="1">
      <alignment horizontal="left"/>
    </xf>
    <xf numFmtId="207" fontId="6" fillId="0" borderId="12" xfId="0" applyNumberFormat="1" applyFont="1" applyFill="1" applyBorder="1" applyAlignment="1" applyProtection="1">
      <alignment horizontal="right" vertical="center"/>
      <protection locked="0"/>
    </xf>
    <xf numFmtId="207" fontId="6" fillId="0" borderId="12" xfId="0" applyNumberFormat="1" applyFont="1" applyFill="1" applyBorder="1" applyAlignment="1" applyProtection="1">
      <alignment horizontal="right" vertical="center" wrapText="1"/>
      <protection/>
    </xf>
    <xf numFmtId="207" fontId="6" fillId="0" borderId="12" xfId="0" applyNumberFormat="1" applyFont="1" applyFill="1" applyBorder="1" applyAlignment="1" applyProtection="1">
      <alignment horizontal="right" vertical="center" wrapText="1"/>
      <protection locked="0"/>
    </xf>
    <xf numFmtId="207" fontId="9" fillId="0" borderId="12" xfId="0" applyNumberFormat="1" applyFont="1" applyFill="1" applyBorder="1" applyAlignment="1">
      <alignment horizontal="right" vertical="center" wrapText="1"/>
    </xf>
    <xf numFmtId="207" fontId="6" fillId="0" borderId="13" xfId="0" applyNumberFormat="1" applyFont="1" applyFill="1" applyBorder="1" applyAlignment="1" applyProtection="1">
      <alignment horizontal="right" vertical="center"/>
      <protection locked="0"/>
    </xf>
    <xf numFmtId="0" fontId="6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center" vertical="center"/>
    </xf>
    <xf numFmtId="207" fontId="7" fillId="0" borderId="12" xfId="0" applyNumberFormat="1" applyFont="1" applyFill="1" applyBorder="1" applyAlignment="1" applyProtection="1">
      <alignment horizontal="right" vertical="center" wrapText="1"/>
      <protection/>
    </xf>
    <xf numFmtId="196" fontId="3" fillId="0" borderId="0" xfId="0" applyNumberFormat="1" applyFont="1" applyFill="1" applyAlignment="1" applyProtection="1">
      <alignment horizontal="center" vertical="center" wrapText="1"/>
      <protection/>
    </xf>
    <xf numFmtId="207" fontId="3" fillId="0" borderId="0" xfId="0" applyNumberFormat="1" applyFont="1" applyFill="1" applyAlignment="1" applyProtection="1">
      <alignment/>
      <protection locked="0"/>
    </xf>
    <xf numFmtId="4" fontId="3" fillId="4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Font="1" applyBorder="1" applyAlignment="1" applyProtection="1">
      <alignment horizontal="center" vertical="center" wrapText="1"/>
      <protection/>
    </xf>
    <xf numFmtId="0" fontId="3" fillId="0" borderId="16" xfId="0" applyFont="1" applyBorder="1" applyAlignment="1" applyProtection="1">
      <alignment horizontal="center" vertical="center" wrapText="1"/>
      <protection/>
    </xf>
    <xf numFmtId="0" fontId="3" fillId="0" borderId="17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8" xfId="0" applyFont="1" applyBorder="1" applyAlignment="1" applyProtection="1">
      <alignment horizontal="center" vertical="center" wrapText="1"/>
      <protection/>
    </xf>
    <xf numFmtId="4" fontId="3" fillId="22" borderId="11" xfId="0" applyNumberFormat="1" applyFont="1" applyFill="1" applyBorder="1" applyAlignment="1" applyProtection="1">
      <alignment horizontal="center" vertical="center" wrapText="1"/>
      <protection/>
    </xf>
    <xf numFmtId="4" fontId="3" fillId="22" borderId="19" xfId="0" applyNumberFormat="1" applyFont="1" applyFill="1" applyBorder="1" applyAlignment="1" applyProtection="1">
      <alignment horizontal="center" vertical="center" wrapText="1"/>
      <protection/>
    </xf>
    <xf numFmtId="4" fontId="3" fillId="0" borderId="15" xfId="0" applyNumberFormat="1" applyFont="1" applyFill="1" applyBorder="1" applyAlignment="1" applyProtection="1">
      <alignment horizontal="center" vertical="center" wrapText="1"/>
      <protection/>
    </xf>
    <xf numFmtId="4" fontId="3" fillId="0" borderId="17" xfId="0" applyNumberFormat="1" applyFont="1" applyFill="1" applyBorder="1" applyAlignment="1" applyProtection="1">
      <alignment horizontal="center" vertical="center" wrapText="1"/>
      <protection/>
    </xf>
    <xf numFmtId="4" fontId="3" fillId="0" borderId="16" xfId="0" applyNumberFormat="1" applyFont="1" applyFill="1" applyBorder="1" applyAlignment="1" applyProtection="1">
      <alignment horizontal="center" vertical="center" wrapText="1"/>
      <protection/>
    </xf>
    <xf numFmtId="4" fontId="3" fillId="24" borderId="14" xfId="0" applyNumberFormat="1" applyFont="1" applyFill="1" applyBorder="1" applyAlignment="1" applyProtection="1">
      <alignment horizontal="center" vertical="center" wrapText="1"/>
      <protection/>
    </xf>
    <xf numFmtId="4" fontId="3" fillId="24" borderId="10" xfId="0" applyNumberFormat="1" applyFont="1" applyFill="1" applyBorder="1" applyAlignment="1" applyProtection="1">
      <alignment horizontal="center" vertical="center" wrapText="1"/>
      <protection/>
    </xf>
    <xf numFmtId="4" fontId="4" fillId="0" borderId="20" xfId="0" applyNumberFormat="1" applyFont="1" applyBorder="1" applyAlignment="1" applyProtection="1">
      <alignment horizontal="center" vertical="center" wrapText="1"/>
      <protection/>
    </xf>
    <xf numFmtId="4" fontId="4" fillId="0" borderId="21" xfId="0" applyNumberFormat="1" applyFont="1" applyBorder="1" applyAlignment="1" applyProtection="1">
      <alignment horizontal="center" vertical="center" wrapText="1"/>
      <protection/>
    </xf>
    <xf numFmtId="4" fontId="4" fillId="0" borderId="22" xfId="0" applyNumberFormat="1" applyFont="1" applyBorder="1" applyAlignment="1" applyProtection="1">
      <alignment horizontal="center" vertical="center" wrapText="1"/>
      <protection/>
    </xf>
    <xf numFmtId="4" fontId="4" fillId="0" borderId="12" xfId="0" applyNumberFormat="1" applyFont="1" applyBorder="1" applyAlignment="1" applyProtection="1">
      <alignment horizontal="center" vertical="center" wrapText="1"/>
      <protection/>
    </xf>
    <xf numFmtId="4" fontId="3" fillId="24" borderId="12" xfId="0" applyNumberFormat="1" applyFont="1" applyFill="1" applyBorder="1" applyAlignment="1" applyProtection="1">
      <alignment horizontal="center" vertical="center" wrapText="1"/>
      <protection/>
    </xf>
    <xf numFmtId="4" fontId="3" fillId="4" borderId="15" xfId="0" applyNumberFormat="1" applyFont="1" applyFill="1" applyBorder="1" applyAlignment="1" applyProtection="1">
      <alignment horizontal="center" vertical="center" wrapText="1"/>
      <protection/>
    </xf>
    <xf numFmtId="4" fontId="3" fillId="4" borderId="16" xfId="0" applyNumberFormat="1" applyFont="1" applyFill="1" applyBorder="1" applyAlignment="1" applyProtection="1">
      <alignment horizontal="center" vertical="center" wrapText="1"/>
      <protection/>
    </xf>
    <xf numFmtId="4" fontId="3" fillId="4" borderId="17" xfId="0" applyNumberFormat="1" applyFont="1" applyFill="1" applyBorder="1" applyAlignment="1" applyProtection="1">
      <alignment horizontal="center" vertical="center" wrapText="1"/>
      <protection/>
    </xf>
    <xf numFmtId="4" fontId="3" fillId="4" borderId="23" xfId="0" applyNumberFormat="1" applyFont="1" applyFill="1" applyBorder="1" applyAlignment="1" applyProtection="1">
      <alignment horizontal="center" vertical="center" wrapText="1"/>
      <protection/>
    </xf>
    <xf numFmtId="4" fontId="3" fillId="4" borderId="0" xfId="0" applyNumberFormat="1" applyFont="1" applyFill="1" applyBorder="1" applyAlignment="1" applyProtection="1">
      <alignment horizontal="center" vertical="center" wrapText="1"/>
      <protection/>
    </xf>
    <xf numFmtId="4" fontId="3" fillId="4" borderId="24" xfId="0" applyNumberFormat="1" applyFont="1" applyFill="1" applyBorder="1" applyAlignment="1" applyProtection="1">
      <alignment horizontal="center" vertical="center" wrapText="1"/>
      <protection/>
    </xf>
    <xf numFmtId="4" fontId="3" fillId="4" borderId="10" xfId="0" applyNumberFormat="1" applyFont="1" applyFill="1" applyBorder="1" applyAlignment="1" applyProtection="1">
      <alignment horizontal="center" vertical="center" wrapText="1"/>
      <protection/>
    </xf>
    <xf numFmtId="4" fontId="3" fillId="4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4" fontId="3" fillId="11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Font="1" applyBorder="1" applyAlignment="1" applyProtection="1">
      <alignment horizontal="center" vertical="center" wrapText="1"/>
      <protection/>
    </xf>
    <xf numFmtId="0" fontId="3" fillId="0" borderId="21" xfId="0" applyFont="1" applyBorder="1" applyAlignment="1" applyProtection="1">
      <alignment horizontal="center" vertical="center" wrapText="1"/>
      <protection/>
    </xf>
    <xf numFmtId="4" fontId="3" fillId="0" borderId="20" xfId="0" applyNumberFormat="1" applyFont="1" applyFill="1" applyBorder="1" applyAlignment="1" applyProtection="1">
      <alignment horizontal="center" vertical="center" wrapText="1"/>
      <protection/>
    </xf>
    <xf numFmtId="4" fontId="3" fillId="0" borderId="21" xfId="0" applyNumberFormat="1" applyFont="1" applyFill="1" applyBorder="1" applyAlignment="1" applyProtection="1">
      <alignment horizontal="center" vertical="center" wrapText="1"/>
      <protection/>
    </xf>
    <xf numFmtId="4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24" borderId="20" xfId="0" applyNumberFormat="1" applyFont="1" applyFill="1" applyBorder="1" applyAlignment="1" applyProtection="1">
      <alignment horizontal="center" vertical="center" wrapText="1"/>
      <protection/>
    </xf>
    <xf numFmtId="0" fontId="3" fillId="24" borderId="21" xfId="0" applyNumberFormat="1" applyFont="1" applyFill="1" applyBorder="1" applyAlignment="1" applyProtection="1">
      <alignment horizontal="center" vertical="center" wrapText="1"/>
      <protection/>
    </xf>
    <xf numFmtId="0" fontId="3" fillId="24" borderId="22" xfId="0" applyNumberFormat="1" applyFont="1" applyFill="1" applyBorder="1" applyAlignment="1" applyProtection="1">
      <alignment horizontal="center" vertical="center" wrapText="1"/>
      <protection/>
    </xf>
    <xf numFmtId="4" fontId="3" fillId="0" borderId="20" xfId="0" applyNumberFormat="1" applyFont="1" applyBorder="1" applyAlignment="1" applyProtection="1">
      <alignment horizontal="center" vertical="center" wrapText="1"/>
      <protection/>
    </xf>
    <xf numFmtId="4" fontId="3" fillId="0" borderId="21" xfId="0" applyNumberFormat="1" applyFont="1" applyBorder="1" applyAlignment="1" applyProtection="1">
      <alignment horizontal="center" vertical="center" wrapText="1"/>
      <protection/>
    </xf>
    <xf numFmtId="4" fontId="3" fillId="0" borderId="22" xfId="0" applyNumberFormat="1" applyFont="1" applyBorder="1" applyAlignment="1" applyProtection="1">
      <alignment horizontal="center" vertical="center" wrapText="1"/>
      <protection/>
    </xf>
    <xf numFmtId="0" fontId="3" fillId="6" borderId="20" xfId="0" applyFont="1" applyFill="1" applyBorder="1" applyAlignment="1" applyProtection="1">
      <alignment horizontal="center" vertical="center" wrapText="1"/>
      <protection/>
    </xf>
    <xf numFmtId="0" fontId="3" fillId="6" borderId="21" xfId="0" applyFont="1" applyFill="1" applyBorder="1" applyAlignment="1" applyProtection="1">
      <alignment horizontal="center" vertical="center" wrapText="1"/>
      <protection/>
    </xf>
    <xf numFmtId="0" fontId="3" fillId="6" borderId="22" xfId="0" applyFont="1" applyFill="1" applyBorder="1" applyAlignment="1" applyProtection="1">
      <alignment horizontal="center" vertical="center" wrapText="1"/>
      <protection/>
    </xf>
    <xf numFmtId="0" fontId="4" fillId="24" borderId="20" xfId="0" applyNumberFormat="1" applyFont="1" applyFill="1" applyBorder="1" applyAlignment="1" applyProtection="1">
      <alignment horizontal="center" vertical="center" wrapText="1"/>
      <protection/>
    </xf>
    <xf numFmtId="0" fontId="4" fillId="24" borderId="21" xfId="0" applyNumberFormat="1" applyFont="1" applyFill="1" applyBorder="1" applyAlignment="1" applyProtection="1">
      <alignment horizontal="center" vertical="center" wrapText="1"/>
      <protection/>
    </xf>
    <xf numFmtId="0" fontId="4" fillId="24" borderId="22" xfId="0" applyNumberFormat="1" applyFont="1" applyFill="1" applyBorder="1" applyAlignment="1" applyProtection="1">
      <alignment horizontal="center" vertical="center" wrapText="1"/>
      <protection/>
    </xf>
    <xf numFmtId="0" fontId="4" fillId="24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horizontal="center" vertical="center" wrapText="1"/>
      <protection/>
    </xf>
    <xf numFmtId="0" fontId="4" fillId="0" borderId="21" xfId="0" applyFont="1" applyBorder="1" applyAlignment="1" applyProtection="1">
      <alignment horizontal="center" vertical="center" wrapText="1"/>
      <protection/>
    </xf>
    <xf numFmtId="4" fontId="3" fillId="0" borderId="14" xfId="0" applyNumberFormat="1" applyFont="1" applyBorder="1" applyAlignment="1" applyProtection="1">
      <alignment horizontal="center" vertical="center" wrapText="1"/>
      <protection/>
    </xf>
    <xf numFmtId="4" fontId="3" fillId="0" borderId="10" xfId="0" applyNumberFormat="1" applyFont="1" applyBorder="1" applyAlignment="1" applyProtection="1">
      <alignment horizontal="center" vertical="center" wrapText="1"/>
      <protection/>
    </xf>
    <xf numFmtId="0" fontId="3" fillId="4" borderId="15" xfId="0" applyFont="1" applyFill="1" applyBorder="1" applyAlignment="1" applyProtection="1">
      <alignment horizontal="center" vertical="center" wrapText="1"/>
      <protection/>
    </xf>
    <xf numFmtId="0" fontId="3" fillId="4" borderId="16" xfId="0" applyFont="1" applyFill="1" applyBorder="1" applyAlignment="1" applyProtection="1">
      <alignment horizontal="center" vertical="center" wrapText="1"/>
      <protection/>
    </xf>
    <xf numFmtId="0" fontId="3" fillId="4" borderId="17" xfId="0" applyFont="1" applyFill="1" applyBorder="1" applyAlignment="1" applyProtection="1">
      <alignment horizontal="center" vertical="center" wrapText="1"/>
      <protection/>
    </xf>
    <xf numFmtId="0" fontId="3" fillId="4" borderId="23" xfId="0" applyFont="1" applyFill="1" applyBorder="1" applyAlignment="1" applyProtection="1">
      <alignment horizontal="center" vertical="center" wrapText="1"/>
      <protection/>
    </xf>
    <xf numFmtId="0" fontId="3" fillId="4" borderId="0" xfId="0" applyFont="1" applyFill="1" applyBorder="1" applyAlignment="1" applyProtection="1">
      <alignment horizontal="center" vertical="center" wrapText="1"/>
      <protection/>
    </xf>
    <xf numFmtId="0" fontId="3" fillId="4" borderId="24" xfId="0" applyFont="1" applyFill="1" applyBorder="1" applyAlignment="1" applyProtection="1">
      <alignment horizontal="center" vertical="center" wrapText="1"/>
      <protection/>
    </xf>
    <xf numFmtId="0" fontId="3" fillId="4" borderId="14" xfId="0" applyFont="1" applyFill="1" applyBorder="1" applyAlignment="1" applyProtection="1">
      <alignment horizontal="center" vertical="center" wrapText="1"/>
      <protection/>
    </xf>
    <xf numFmtId="0" fontId="3" fillId="4" borderId="10" xfId="0" applyFont="1" applyFill="1" applyBorder="1" applyAlignment="1" applyProtection="1">
      <alignment horizontal="center" vertical="center" wrapText="1"/>
      <protection/>
    </xf>
    <xf numFmtId="0" fontId="3" fillId="4" borderId="18" xfId="0" applyFont="1" applyFill="1" applyBorder="1" applyAlignment="1" applyProtection="1">
      <alignment horizontal="center" vertical="center" wrapText="1"/>
      <protection/>
    </xf>
    <xf numFmtId="4" fontId="4" fillId="0" borderId="23" xfId="0" applyNumberFormat="1" applyFont="1" applyBorder="1" applyAlignment="1" applyProtection="1">
      <alignment horizontal="center" vertical="center" wrapText="1"/>
      <protection/>
    </xf>
    <xf numFmtId="4" fontId="4" fillId="0" borderId="0" xfId="0" applyNumberFormat="1" applyFont="1" applyBorder="1" applyAlignment="1" applyProtection="1">
      <alignment horizontal="center" vertical="center" wrapText="1"/>
      <protection/>
    </xf>
    <xf numFmtId="4" fontId="4" fillId="0" borderId="24" xfId="0" applyNumberFormat="1" applyFont="1" applyBorder="1" applyAlignment="1" applyProtection="1">
      <alignment horizontal="center" vertical="center" wrapText="1"/>
      <protection/>
    </xf>
    <xf numFmtId="4" fontId="3" fillId="0" borderId="12" xfId="0" applyNumberFormat="1" applyFont="1" applyBorder="1" applyAlignment="1" applyProtection="1">
      <alignment horizontal="center" vertical="center" wrapText="1"/>
      <protection/>
    </xf>
    <xf numFmtId="4" fontId="3" fillId="0" borderId="15" xfId="0" applyNumberFormat="1" applyFont="1" applyBorder="1" applyAlignment="1" applyProtection="1">
      <alignment horizontal="center" vertical="center" wrapText="1"/>
      <protection/>
    </xf>
    <xf numFmtId="4" fontId="3" fillId="0" borderId="16" xfId="0" applyNumberFormat="1" applyFont="1" applyBorder="1" applyAlignment="1" applyProtection="1">
      <alignment horizontal="center" vertical="center" wrapText="1"/>
      <protection/>
    </xf>
    <xf numFmtId="4" fontId="3" fillId="0" borderId="17" xfId="0" applyNumberFormat="1" applyFont="1" applyBorder="1" applyAlignment="1" applyProtection="1">
      <alignment horizontal="center" vertical="center" wrapText="1"/>
      <protection/>
    </xf>
    <xf numFmtId="4" fontId="3" fillId="11" borderId="15" xfId="0" applyNumberFormat="1" applyFont="1" applyFill="1" applyBorder="1" applyAlignment="1" applyProtection="1">
      <alignment horizontal="center" vertical="center" wrapText="1"/>
      <protection/>
    </xf>
    <xf numFmtId="4" fontId="3" fillId="11" borderId="16" xfId="0" applyNumberFormat="1" applyFont="1" applyFill="1" applyBorder="1" applyAlignment="1" applyProtection="1">
      <alignment horizontal="center" vertical="center" wrapText="1"/>
      <protection/>
    </xf>
    <xf numFmtId="4" fontId="3" fillId="11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4" fillId="4" borderId="20" xfId="0" applyNumberFormat="1" applyFont="1" applyFill="1" applyBorder="1" applyAlignment="1" applyProtection="1">
      <alignment horizontal="center" vertical="center" wrapText="1"/>
      <protection/>
    </xf>
    <xf numFmtId="0" fontId="4" fillId="4" borderId="21" xfId="0" applyNumberFormat="1" applyFont="1" applyFill="1" applyBorder="1" applyAlignment="1" applyProtection="1">
      <alignment horizontal="center" vertical="center" wrapText="1"/>
      <protection/>
    </xf>
    <xf numFmtId="0" fontId="4" fillId="4" borderId="22" xfId="0" applyNumberFormat="1" applyFont="1" applyFill="1" applyBorder="1" applyAlignment="1" applyProtection="1">
      <alignment horizontal="center" vertical="center" wrapText="1"/>
      <protection/>
    </xf>
    <xf numFmtId="0" fontId="4" fillId="24" borderId="0" xfId="0" applyFont="1" applyFill="1" applyAlignment="1" applyProtection="1">
      <alignment horizontal="center" vertical="center"/>
      <protection locked="0"/>
    </xf>
    <xf numFmtId="0" fontId="3" fillId="24" borderId="10" xfId="0" applyFont="1" applyFill="1" applyBorder="1" applyAlignment="1" applyProtection="1">
      <alignment horizontal="center" vertical="center" wrapText="1"/>
      <protection locked="0"/>
    </xf>
    <xf numFmtId="0" fontId="3" fillId="24" borderId="10" xfId="0" applyFont="1" applyFill="1" applyBorder="1" applyAlignment="1" applyProtection="1">
      <alignment horizontal="center"/>
      <protection locked="0"/>
    </xf>
    <xf numFmtId="0" fontId="3" fillId="24" borderId="11" xfId="0" applyFont="1" applyFill="1" applyBorder="1" applyAlignment="1" applyProtection="1">
      <alignment horizontal="center" vertical="center" wrapText="1"/>
      <protection/>
    </xf>
    <xf numFmtId="0" fontId="3" fillId="24" borderId="25" xfId="0" applyFont="1" applyFill="1" applyBorder="1" applyAlignment="1" applyProtection="1">
      <alignment horizontal="center" vertical="center" wrapText="1"/>
      <protection/>
    </xf>
    <xf numFmtId="0" fontId="3" fillId="24" borderId="19" xfId="0" applyFont="1" applyFill="1" applyBorder="1" applyAlignment="1" applyProtection="1">
      <alignment horizontal="center" vertical="center" wrapText="1"/>
      <protection/>
    </xf>
    <xf numFmtId="0" fontId="3" fillId="24" borderId="11" xfId="0" applyFont="1" applyFill="1" applyBorder="1" applyAlignment="1" applyProtection="1">
      <alignment horizontal="center" vertical="center" textRotation="90" wrapText="1"/>
      <protection/>
    </xf>
    <xf numFmtId="0" fontId="3" fillId="24" borderId="25" xfId="0" applyFont="1" applyFill="1" applyBorder="1" applyAlignment="1" applyProtection="1">
      <alignment horizontal="center" vertical="center" textRotation="90" wrapText="1"/>
      <protection/>
    </xf>
    <xf numFmtId="0" fontId="3" fillId="24" borderId="19" xfId="0" applyFont="1" applyFill="1" applyBorder="1" applyAlignment="1" applyProtection="1">
      <alignment horizontal="center" vertical="center" textRotation="90" wrapText="1"/>
      <protection/>
    </xf>
    <xf numFmtId="4" fontId="4" fillId="4" borderId="15" xfId="0" applyNumberFormat="1" applyFont="1" applyFill="1" applyBorder="1" applyAlignment="1" applyProtection="1">
      <alignment horizontal="center" vertical="center" wrapText="1"/>
      <protection/>
    </xf>
    <xf numFmtId="4" fontId="4" fillId="4" borderId="16" xfId="0" applyNumberFormat="1" applyFont="1" applyFill="1" applyBorder="1" applyAlignment="1" applyProtection="1">
      <alignment horizontal="center" vertical="center" wrapText="1"/>
      <protection/>
    </xf>
    <xf numFmtId="4" fontId="4" fillId="4" borderId="17" xfId="0" applyNumberFormat="1" applyFont="1" applyFill="1" applyBorder="1" applyAlignment="1" applyProtection="1">
      <alignment horizontal="center" vertical="center" wrapText="1"/>
      <protection/>
    </xf>
    <xf numFmtId="4" fontId="4" fillId="4" borderId="23" xfId="0" applyNumberFormat="1" applyFont="1" applyFill="1" applyBorder="1" applyAlignment="1" applyProtection="1">
      <alignment horizontal="center" vertical="center" wrapText="1"/>
      <protection/>
    </xf>
    <xf numFmtId="4" fontId="4" fillId="4" borderId="0" xfId="0" applyNumberFormat="1" applyFont="1" applyFill="1" applyBorder="1" applyAlignment="1" applyProtection="1">
      <alignment horizontal="center" vertical="center" wrapText="1"/>
      <protection/>
    </xf>
    <xf numFmtId="4" fontId="4" fillId="4" borderId="24" xfId="0" applyNumberFormat="1" applyFont="1" applyFill="1" applyBorder="1" applyAlignment="1" applyProtection="1">
      <alignment horizontal="center" vertical="center" wrapText="1"/>
      <protection/>
    </xf>
    <xf numFmtId="4" fontId="4" fillId="4" borderId="14" xfId="0" applyNumberFormat="1" applyFont="1" applyFill="1" applyBorder="1" applyAlignment="1" applyProtection="1">
      <alignment horizontal="center" vertical="center" wrapText="1"/>
      <protection/>
    </xf>
    <xf numFmtId="4" fontId="4" fillId="4" borderId="10" xfId="0" applyNumberFormat="1" applyFont="1" applyFill="1" applyBorder="1" applyAlignment="1" applyProtection="1">
      <alignment horizontal="center" vertical="center" wrapText="1"/>
      <protection/>
    </xf>
    <xf numFmtId="4" fontId="4" fillId="4" borderId="18" xfId="0" applyNumberFormat="1" applyFont="1" applyFill="1" applyBorder="1" applyAlignment="1" applyProtection="1">
      <alignment horizontal="center" vertical="center" wrapText="1"/>
      <protection/>
    </xf>
    <xf numFmtId="0" fontId="4" fillId="4" borderId="15" xfId="0" applyNumberFormat="1" applyFont="1" applyFill="1" applyBorder="1" applyAlignment="1" applyProtection="1">
      <alignment horizontal="center" vertical="center" wrapText="1"/>
      <protection/>
    </xf>
    <xf numFmtId="0" fontId="4" fillId="4" borderId="16" xfId="0" applyNumberFormat="1" applyFont="1" applyFill="1" applyBorder="1" applyAlignment="1" applyProtection="1">
      <alignment horizontal="center" vertical="center" wrapText="1"/>
      <protection/>
    </xf>
    <xf numFmtId="0" fontId="4" fillId="4" borderId="17" xfId="0" applyNumberFormat="1" applyFont="1" applyFill="1" applyBorder="1" applyAlignment="1" applyProtection="1">
      <alignment horizontal="center" vertical="center" wrapText="1"/>
      <protection/>
    </xf>
    <xf numFmtId="0" fontId="4" fillId="4" borderId="23" xfId="0" applyNumberFormat="1" applyFont="1" applyFill="1" applyBorder="1" applyAlignment="1" applyProtection="1">
      <alignment horizontal="center" vertical="center" wrapText="1"/>
      <protection/>
    </xf>
    <xf numFmtId="0" fontId="4" fillId="4" borderId="0" xfId="0" applyNumberFormat="1" applyFont="1" applyFill="1" applyBorder="1" applyAlignment="1" applyProtection="1">
      <alignment horizontal="center" vertical="center" wrapText="1"/>
      <protection/>
    </xf>
    <xf numFmtId="0" fontId="4" fillId="4" borderId="24" xfId="0" applyNumberFormat="1" applyFont="1" applyFill="1" applyBorder="1" applyAlignment="1" applyProtection="1">
      <alignment horizontal="center" vertical="center" wrapText="1"/>
      <protection/>
    </xf>
    <xf numFmtId="0" fontId="4" fillId="4" borderId="14" xfId="0" applyNumberFormat="1" applyFont="1" applyFill="1" applyBorder="1" applyAlignment="1" applyProtection="1">
      <alignment horizontal="center" vertical="center" wrapText="1"/>
      <protection/>
    </xf>
    <xf numFmtId="0" fontId="4" fillId="4" borderId="10" xfId="0" applyNumberFormat="1" applyFont="1" applyFill="1" applyBorder="1" applyAlignment="1" applyProtection="1">
      <alignment horizontal="center" vertical="center" wrapText="1"/>
      <protection/>
    </xf>
    <xf numFmtId="0" fontId="4" fillId="4" borderId="18" xfId="0" applyNumberFormat="1" applyFont="1" applyFill="1" applyBorder="1" applyAlignment="1" applyProtection="1">
      <alignment horizontal="center" vertical="center" wrapText="1"/>
      <protection/>
    </xf>
    <xf numFmtId="0" fontId="3" fillId="24" borderId="12" xfId="0" applyNumberFormat="1" applyFont="1" applyFill="1" applyBorder="1" applyAlignment="1" applyProtection="1">
      <alignment horizontal="center" vertical="center" wrapText="1"/>
      <protection/>
    </xf>
    <xf numFmtId="4" fontId="6" fillId="0" borderId="13" xfId="0" applyNumberFormat="1" applyFont="1" applyBorder="1" applyAlignment="1" applyProtection="1">
      <alignment horizontal="right" vertic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M105"/>
  <sheetViews>
    <sheetView tabSelected="1" zoomScale="90" zoomScaleNormal="90" zoomScalePageLayoutView="0" workbookViewId="0" topLeftCell="BY1">
      <selection activeCell="CN7" sqref="CN7:CN8"/>
    </sheetView>
  </sheetViews>
  <sheetFormatPr defaultColWidth="7.296875" defaultRowHeight="15"/>
  <cols>
    <col min="1" max="1" width="4.3984375" style="1" customWidth="1"/>
    <col min="2" max="2" width="25.09765625" style="1" customWidth="1"/>
    <col min="3" max="3" width="11.8984375" style="1" customWidth="1"/>
    <col min="4" max="4" width="11" style="1" customWidth="1"/>
    <col min="5" max="5" width="12.69921875" style="1" customWidth="1"/>
    <col min="6" max="6" width="11.3984375" style="17" customWidth="1"/>
    <col min="7" max="7" width="10.8984375" style="1" customWidth="1"/>
    <col min="8" max="8" width="9.8984375" style="1" customWidth="1"/>
    <col min="9" max="9" width="7" style="1" customWidth="1"/>
    <col min="10" max="10" width="14.69921875" style="1" customWidth="1"/>
    <col min="11" max="11" width="12" style="1" customWidth="1"/>
    <col min="12" max="12" width="10.3984375" style="1" customWidth="1"/>
    <col min="13" max="13" width="9.09765625" style="1" customWidth="1"/>
    <col min="14" max="14" width="7.3984375" style="1" customWidth="1"/>
    <col min="15" max="15" width="12.8984375" style="1" customWidth="1"/>
    <col min="16" max="16" width="8.8984375" style="1" customWidth="1"/>
    <col min="17" max="17" width="10.69921875" style="1" customWidth="1"/>
    <col min="18" max="18" width="9" style="1" customWidth="1"/>
    <col min="19" max="19" width="7.5" style="1" customWidth="1"/>
    <col min="20" max="21" width="12.5" style="1" customWidth="1"/>
    <col min="22" max="22" width="11.69921875" style="1" customWidth="1"/>
    <col min="23" max="23" width="9" style="1" customWidth="1"/>
    <col min="24" max="24" width="9.59765625" style="1" customWidth="1"/>
    <col min="25" max="26" width="12.09765625" style="1" customWidth="1"/>
    <col min="27" max="27" width="10.19921875" style="1" customWidth="1"/>
    <col min="28" max="28" width="8.8984375" style="1" customWidth="1"/>
    <col min="29" max="29" width="8.59765625" style="1" customWidth="1"/>
    <col min="30" max="31" width="11.59765625" style="1" customWidth="1"/>
    <col min="32" max="32" width="10.8984375" style="1" customWidth="1"/>
    <col min="33" max="33" width="8.8984375" style="1" customWidth="1"/>
    <col min="34" max="34" width="7.5" style="1" customWidth="1"/>
    <col min="35" max="36" width="11.59765625" style="1" customWidth="1"/>
    <col min="37" max="37" width="9.69921875" style="1" customWidth="1"/>
    <col min="38" max="38" width="7.69921875" style="1" customWidth="1"/>
    <col min="39" max="39" width="7.19921875" style="1" customWidth="1"/>
    <col min="40" max="41" width="10.3984375" style="1" customWidth="1"/>
    <col min="42" max="42" width="11.3984375" style="1" customWidth="1"/>
    <col min="43" max="43" width="9" style="1" customWidth="1"/>
    <col min="44" max="44" width="8.69921875" style="1" customWidth="1"/>
    <col min="45" max="46" width="8.19921875" style="1" customWidth="1"/>
    <col min="47" max="47" width="7.19921875" style="1" customWidth="1"/>
    <col min="48" max="48" width="9" style="1" customWidth="1"/>
    <col min="49" max="49" width="10.69921875" style="1" customWidth="1"/>
    <col min="50" max="50" width="7.8984375" style="1" customWidth="1"/>
    <col min="51" max="51" width="14.09765625" style="1" customWidth="1"/>
    <col min="52" max="52" width="14.19921875" style="1" customWidth="1"/>
    <col min="53" max="53" width="12.09765625" style="1" customWidth="1"/>
    <col min="54" max="56" width="8.19921875" style="1" customWidth="1"/>
    <col min="57" max="58" width="9.8984375" style="1" customWidth="1"/>
    <col min="59" max="59" width="8.59765625" style="1" customWidth="1"/>
    <col min="60" max="61" width="8" style="1" customWidth="1"/>
    <col min="62" max="62" width="7.19921875" style="1" customWidth="1"/>
    <col min="63" max="64" width="8.09765625" style="1" customWidth="1"/>
    <col min="65" max="65" width="6.5" style="1" customWidth="1"/>
    <col min="66" max="72" width="10.69921875" style="1" customWidth="1"/>
    <col min="73" max="73" width="11.69921875" style="1" customWidth="1"/>
    <col min="74" max="75" width="8.3984375" style="1" customWidth="1"/>
    <col min="76" max="76" width="8" style="1" customWidth="1"/>
    <col min="77" max="78" width="8.19921875" style="1" customWidth="1"/>
    <col min="79" max="79" width="8.8984375" style="1" customWidth="1"/>
    <col min="80" max="81" width="11.3984375" style="1" customWidth="1"/>
    <col min="82" max="82" width="10.8984375" style="1" customWidth="1"/>
    <col min="83" max="84" width="8.09765625" style="1" customWidth="1"/>
    <col min="85" max="85" width="7.8984375" style="1" customWidth="1"/>
    <col min="86" max="87" width="9.8984375" style="1" customWidth="1"/>
    <col min="88" max="88" width="12.3984375" style="1" customWidth="1"/>
    <col min="89" max="89" width="10.5" style="1" customWidth="1"/>
    <col min="90" max="90" width="9.3984375" style="1" customWidth="1"/>
    <col min="91" max="91" width="9.5" style="1" customWidth="1"/>
    <col min="92" max="93" width="11.69921875" style="1" customWidth="1"/>
    <col min="94" max="94" width="12.69921875" style="1" customWidth="1"/>
    <col min="95" max="95" width="13.5" style="1" customWidth="1"/>
    <col min="96" max="96" width="11" style="1" customWidth="1"/>
    <col min="97" max="97" width="10" style="1" customWidth="1"/>
    <col min="98" max="99" width="9.8984375" style="1" customWidth="1"/>
    <col min="100" max="100" width="10.19921875" style="1" customWidth="1"/>
    <col min="101" max="102" width="8" style="1" customWidth="1"/>
    <col min="103" max="103" width="11.5" style="1" customWidth="1"/>
    <col min="104" max="105" width="8" style="1" customWidth="1"/>
    <col min="106" max="106" width="6.69921875" style="1" customWidth="1"/>
    <col min="107" max="108" width="9.8984375" style="1" customWidth="1"/>
    <col min="109" max="109" width="9.19921875" style="1" customWidth="1"/>
    <col min="110" max="110" width="9.8984375" style="1" customWidth="1"/>
    <col min="111" max="112" width="13.09765625" style="1" customWidth="1"/>
    <col min="113" max="113" width="13.59765625" style="1" customWidth="1"/>
    <col min="114" max="115" width="8.3984375" style="1" customWidth="1"/>
    <col min="116" max="116" width="7.5" style="1" customWidth="1"/>
    <col min="117" max="117" width="10.09765625" style="1" customWidth="1"/>
    <col min="118" max="118" width="10.5" style="1" customWidth="1"/>
    <col min="119" max="119" width="7.69921875" style="1" customWidth="1"/>
    <col min="120" max="121" width="8" style="1" customWidth="1"/>
    <col min="122" max="122" width="7.3984375" style="1" customWidth="1"/>
    <col min="123" max="124" width="8.59765625" style="1" customWidth="1"/>
    <col min="125" max="125" width="7.19921875" style="1" customWidth="1"/>
    <col min="126" max="127" width="8.09765625" style="1" customWidth="1"/>
    <col min="128" max="128" width="7.5" style="1" customWidth="1"/>
    <col min="129" max="130" width="11.8984375" style="1" customWidth="1"/>
    <col min="131" max="131" width="9.19921875" style="1" customWidth="1"/>
    <col min="132" max="132" width="6.8984375" style="1" customWidth="1"/>
    <col min="133" max="134" width="10.69921875" style="1" customWidth="1"/>
    <col min="135" max="135" width="9.8984375" style="1" customWidth="1"/>
    <col min="136" max="137" width="7.19921875" style="1" customWidth="1"/>
    <col min="138" max="138" width="10.09765625" style="1" customWidth="1"/>
    <col min="139" max="16384" width="7.19921875" style="1" customWidth="1"/>
  </cols>
  <sheetData>
    <row r="1" spans="3:132" ht="27.75" customHeight="1">
      <c r="C1" s="110" t="s">
        <v>11</v>
      </c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3"/>
      <c r="P1" s="3"/>
      <c r="Q1" s="3"/>
      <c r="R1" s="3"/>
      <c r="S1" s="3"/>
      <c r="T1" s="3"/>
      <c r="U1" s="3"/>
      <c r="V1" s="3"/>
      <c r="W1" s="3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</row>
    <row r="2" spans="3:47" ht="34.5" customHeight="1">
      <c r="C2" s="111" t="s">
        <v>149</v>
      </c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Q2" s="5"/>
      <c r="R2" s="5"/>
      <c r="T2" s="112"/>
      <c r="U2" s="112"/>
      <c r="V2" s="112"/>
      <c r="W2" s="7"/>
      <c r="X2" s="7"/>
      <c r="AA2" s="6"/>
      <c r="AB2" s="7"/>
      <c r="AC2" s="7"/>
      <c r="AD2" s="7"/>
      <c r="AE2" s="7"/>
      <c r="AF2" s="6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</row>
    <row r="3" spans="3:47" ht="18" customHeight="1">
      <c r="C3" s="8"/>
      <c r="D3" s="8"/>
      <c r="E3" s="8"/>
      <c r="F3" s="16"/>
      <c r="G3" s="8"/>
      <c r="H3" s="8"/>
      <c r="I3" s="8"/>
      <c r="J3" s="8"/>
      <c r="K3" s="8"/>
      <c r="L3" s="111" t="s">
        <v>12</v>
      </c>
      <c r="M3" s="111"/>
      <c r="N3" s="111"/>
      <c r="O3" s="111"/>
      <c r="P3" s="8"/>
      <c r="Q3" s="5"/>
      <c r="R3" s="5"/>
      <c r="T3" s="7"/>
      <c r="U3" s="7"/>
      <c r="V3" s="7"/>
      <c r="W3" s="7"/>
      <c r="X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</row>
    <row r="4" spans="1:135" s="9" customFormat="1" ht="18" customHeight="1">
      <c r="A4" s="113" t="s">
        <v>6</v>
      </c>
      <c r="B4" s="113" t="s">
        <v>10</v>
      </c>
      <c r="C4" s="116" t="s">
        <v>4</v>
      </c>
      <c r="D4" s="116" t="s">
        <v>5</v>
      </c>
      <c r="E4" s="119" t="s">
        <v>13</v>
      </c>
      <c r="F4" s="120"/>
      <c r="G4" s="120"/>
      <c r="H4" s="120"/>
      <c r="I4" s="121"/>
      <c r="J4" s="128" t="s">
        <v>45</v>
      </c>
      <c r="K4" s="129"/>
      <c r="L4" s="129"/>
      <c r="M4" s="129"/>
      <c r="N4" s="130"/>
      <c r="O4" s="103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  <c r="AL4" s="104"/>
      <c r="AM4" s="104"/>
      <c r="AN4" s="104"/>
      <c r="AO4" s="104"/>
      <c r="AP4" s="104"/>
      <c r="AQ4" s="104"/>
      <c r="AR4" s="104"/>
      <c r="AS4" s="104"/>
      <c r="AT4" s="104"/>
      <c r="AU4" s="104"/>
      <c r="AV4" s="104"/>
      <c r="AW4" s="104"/>
      <c r="AX4" s="104"/>
      <c r="AY4" s="104"/>
      <c r="AZ4" s="104"/>
      <c r="BA4" s="104"/>
      <c r="BB4" s="104"/>
      <c r="BC4" s="104"/>
      <c r="BD4" s="104"/>
      <c r="BE4" s="104"/>
      <c r="BF4" s="104"/>
      <c r="BG4" s="104"/>
      <c r="BH4" s="104"/>
      <c r="BI4" s="104"/>
      <c r="BJ4" s="104"/>
      <c r="BK4" s="104"/>
      <c r="BL4" s="104"/>
      <c r="BM4" s="104"/>
      <c r="BN4" s="104"/>
      <c r="BO4" s="104"/>
      <c r="BP4" s="104"/>
      <c r="BQ4" s="104"/>
      <c r="BR4" s="104"/>
      <c r="BS4" s="104"/>
      <c r="BT4" s="104"/>
      <c r="BU4" s="104"/>
      <c r="BV4" s="104"/>
      <c r="BW4" s="104"/>
      <c r="BX4" s="104"/>
      <c r="BY4" s="104"/>
      <c r="BZ4" s="104"/>
      <c r="CA4" s="104"/>
      <c r="CB4" s="104"/>
      <c r="CC4" s="104"/>
      <c r="CD4" s="104"/>
      <c r="CE4" s="104"/>
      <c r="CF4" s="104"/>
      <c r="CG4" s="104"/>
      <c r="CH4" s="104"/>
      <c r="CI4" s="104"/>
      <c r="CJ4" s="104"/>
      <c r="CK4" s="104"/>
      <c r="CL4" s="104"/>
      <c r="CM4" s="104"/>
      <c r="CN4" s="104"/>
      <c r="CO4" s="104"/>
      <c r="CP4" s="104"/>
      <c r="CQ4" s="104"/>
      <c r="CR4" s="104"/>
      <c r="CS4" s="104"/>
      <c r="CT4" s="104"/>
      <c r="CU4" s="104"/>
      <c r="CV4" s="104"/>
      <c r="CW4" s="104"/>
      <c r="CX4" s="104"/>
      <c r="CY4" s="104"/>
      <c r="CZ4" s="104"/>
      <c r="DA4" s="104"/>
      <c r="DB4" s="104"/>
      <c r="DC4" s="104"/>
      <c r="DD4" s="104"/>
      <c r="DE4" s="105"/>
      <c r="DF4" s="54" t="s">
        <v>14</v>
      </c>
      <c r="DG4" s="55" t="s">
        <v>15</v>
      </c>
      <c r="DH4" s="56"/>
      <c r="DI4" s="57"/>
      <c r="DJ4" s="64" t="s">
        <v>3</v>
      </c>
      <c r="DK4" s="64"/>
      <c r="DL4" s="64"/>
      <c r="DM4" s="64"/>
      <c r="DN4" s="64"/>
      <c r="DO4" s="64"/>
      <c r="DP4" s="64"/>
      <c r="DQ4" s="64"/>
      <c r="DR4" s="64"/>
      <c r="DS4" s="64"/>
      <c r="DT4" s="64"/>
      <c r="DU4" s="64"/>
      <c r="DV4" s="64"/>
      <c r="DW4" s="64"/>
      <c r="DX4" s="64"/>
      <c r="DY4" s="64"/>
      <c r="DZ4" s="64"/>
      <c r="EA4" s="64"/>
      <c r="EB4" s="54" t="s">
        <v>16</v>
      </c>
      <c r="EC4" s="87" t="s">
        <v>17</v>
      </c>
      <c r="ED4" s="88"/>
      <c r="EE4" s="89"/>
    </row>
    <row r="5" spans="1:135" s="9" customFormat="1" ht="15" customHeight="1">
      <c r="A5" s="114"/>
      <c r="B5" s="114"/>
      <c r="C5" s="117"/>
      <c r="D5" s="117"/>
      <c r="E5" s="122"/>
      <c r="F5" s="123"/>
      <c r="G5" s="123"/>
      <c r="H5" s="123"/>
      <c r="I5" s="124"/>
      <c r="J5" s="131"/>
      <c r="K5" s="132"/>
      <c r="L5" s="132"/>
      <c r="M5" s="132"/>
      <c r="N5" s="133"/>
      <c r="O5" s="96" t="s">
        <v>7</v>
      </c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  <c r="AC5" s="97"/>
      <c r="AD5" s="97"/>
      <c r="AE5" s="97"/>
      <c r="AF5" s="97"/>
      <c r="AG5" s="97"/>
      <c r="AH5" s="97"/>
      <c r="AI5" s="97"/>
      <c r="AJ5" s="97"/>
      <c r="AK5" s="97"/>
      <c r="AL5" s="97"/>
      <c r="AM5" s="97"/>
      <c r="AN5" s="97"/>
      <c r="AO5" s="97"/>
      <c r="AP5" s="97"/>
      <c r="AQ5" s="97"/>
      <c r="AR5" s="97"/>
      <c r="AS5" s="97"/>
      <c r="AT5" s="97"/>
      <c r="AU5" s="98"/>
      <c r="AV5" s="99" t="s">
        <v>2</v>
      </c>
      <c r="AW5" s="99"/>
      <c r="AX5" s="99"/>
      <c r="AY5" s="99"/>
      <c r="AZ5" s="99"/>
      <c r="BA5" s="99"/>
      <c r="BB5" s="99"/>
      <c r="BC5" s="99"/>
      <c r="BD5" s="99"/>
      <c r="BE5" s="99"/>
      <c r="BF5" s="99"/>
      <c r="BG5" s="99"/>
      <c r="BH5" s="99"/>
      <c r="BI5" s="99"/>
      <c r="BJ5" s="99"/>
      <c r="BK5" s="37" t="s">
        <v>8</v>
      </c>
      <c r="BL5" s="38"/>
      <c r="BM5" s="38"/>
      <c r="BN5" s="100" t="s">
        <v>18</v>
      </c>
      <c r="BO5" s="101"/>
      <c r="BP5" s="101"/>
      <c r="BQ5" s="101"/>
      <c r="BR5" s="101"/>
      <c r="BS5" s="101"/>
      <c r="BT5" s="101"/>
      <c r="BU5" s="101"/>
      <c r="BV5" s="101"/>
      <c r="BW5" s="101"/>
      <c r="BX5" s="101"/>
      <c r="BY5" s="101"/>
      <c r="BZ5" s="101"/>
      <c r="CA5" s="101"/>
      <c r="CB5" s="101"/>
      <c r="CC5" s="101"/>
      <c r="CD5" s="102"/>
      <c r="CE5" s="65" t="s">
        <v>0</v>
      </c>
      <c r="CF5" s="66"/>
      <c r="CG5" s="66"/>
      <c r="CH5" s="66"/>
      <c r="CI5" s="66"/>
      <c r="CJ5" s="66"/>
      <c r="CK5" s="66"/>
      <c r="CL5" s="66"/>
      <c r="CM5" s="106"/>
      <c r="CN5" s="100" t="s">
        <v>1</v>
      </c>
      <c r="CO5" s="101"/>
      <c r="CP5" s="101"/>
      <c r="CQ5" s="101"/>
      <c r="CR5" s="101"/>
      <c r="CS5" s="101"/>
      <c r="CT5" s="101"/>
      <c r="CU5" s="101"/>
      <c r="CV5" s="101"/>
      <c r="CW5" s="99" t="s">
        <v>19</v>
      </c>
      <c r="CX5" s="99"/>
      <c r="CY5" s="99"/>
      <c r="CZ5" s="37" t="s">
        <v>20</v>
      </c>
      <c r="DA5" s="38"/>
      <c r="DB5" s="39"/>
      <c r="DC5" s="37" t="s">
        <v>21</v>
      </c>
      <c r="DD5" s="38"/>
      <c r="DE5" s="39"/>
      <c r="DF5" s="54"/>
      <c r="DG5" s="58"/>
      <c r="DH5" s="59"/>
      <c r="DI5" s="60"/>
      <c r="DJ5" s="52"/>
      <c r="DK5" s="52"/>
      <c r="DL5" s="53"/>
      <c r="DM5" s="53"/>
      <c r="DN5" s="53"/>
      <c r="DO5" s="53"/>
      <c r="DP5" s="37" t="s">
        <v>22</v>
      </c>
      <c r="DQ5" s="38"/>
      <c r="DR5" s="39"/>
      <c r="DS5" s="50"/>
      <c r="DT5" s="51"/>
      <c r="DU5" s="51"/>
      <c r="DV5" s="51"/>
      <c r="DW5" s="51"/>
      <c r="DX5" s="51"/>
      <c r="DY5" s="51"/>
      <c r="DZ5" s="51"/>
      <c r="EA5" s="51"/>
      <c r="EB5" s="54"/>
      <c r="EC5" s="90"/>
      <c r="ED5" s="91"/>
      <c r="EE5" s="92"/>
    </row>
    <row r="6" spans="1:135" s="9" customFormat="1" ht="138.75" customHeight="1">
      <c r="A6" s="114"/>
      <c r="B6" s="114"/>
      <c r="C6" s="117"/>
      <c r="D6" s="117"/>
      <c r="E6" s="125"/>
      <c r="F6" s="126"/>
      <c r="G6" s="126"/>
      <c r="H6" s="126"/>
      <c r="I6" s="127"/>
      <c r="J6" s="134"/>
      <c r="K6" s="135"/>
      <c r="L6" s="135"/>
      <c r="M6" s="135"/>
      <c r="N6" s="136"/>
      <c r="O6" s="107" t="s">
        <v>23</v>
      </c>
      <c r="P6" s="108"/>
      <c r="Q6" s="108"/>
      <c r="R6" s="108"/>
      <c r="S6" s="109"/>
      <c r="T6" s="79" t="s">
        <v>24</v>
      </c>
      <c r="U6" s="80"/>
      <c r="V6" s="80"/>
      <c r="W6" s="80"/>
      <c r="X6" s="81"/>
      <c r="Y6" s="79" t="s">
        <v>25</v>
      </c>
      <c r="Z6" s="80"/>
      <c r="AA6" s="80"/>
      <c r="AB6" s="80"/>
      <c r="AC6" s="81"/>
      <c r="AD6" s="79" t="s">
        <v>26</v>
      </c>
      <c r="AE6" s="80"/>
      <c r="AF6" s="80"/>
      <c r="AG6" s="80"/>
      <c r="AH6" s="81"/>
      <c r="AI6" s="79" t="s">
        <v>27</v>
      </c>
      <c r="AJ6" s="80"/>
      <c r="AK6" s="80"/>
      <c r="AL6" s="80"/>
      <c r="AM6" s="81"/>
      <c r="AN6" s="79" t="s">
        <v>28</v>
      </c>
      <c r="AO6" s="80"/>
      <c r="AP6" s="80"/>
      <c r="AQ6" s="80"/>
      <c r="AR6" s="81"/>
      <c r="AS6" s="82" t="s">
        <v>29</v>
      </c>
      <c r="AT6" s="82"/>
      <c r="AU6" s="82"/>
      <c r="AV6" s="70" t="s">
        <v>30</v>
      </c>
      <c r="AW6" s="71"/>
      <c r="AX6" s="71"/>
      <c r="AY6" s="70" t="s">
        <v>31</v>
      </c>
      <c r="AZ6" s="71"/>
      <c r="BA6" s="72"/>
      <c r="BB6" s="73" t="s">
        <v>32</v>
      </c>
      <c r="BC6" s="74"/>
      <c r="BD6" s="75"/>
      <c r="BE6" s="73" t="s">
        <v>33</v>
      </c>
      <c r="BF6" s="74"/>
      <c r="BG6" s="74"/>
      <c r="BH6" s="85" t="s">
        <v>34</v>
      </c>
      <c r="BI6" s="86"/>
      <c r="BJ6" s="86"/>
      <c r="BK6" s="40"/>
      <c r="BL6" s="41"/>
      <c r="BM6" s="41"/>
      <c r="BN6" s="76" t="s">
        <v>35</v>
      </c>
      <c r="BO6" s="77"/>
      <c r="BP6" s="77"/>
      <c r="BQ6" s="77"/>
      <c r="BR6" s="78"/>
      <c r="BS6" s="63" t="s">
        <v>36</v>
      </c>
      <c r="BT6" s="63"/>
      <c r="BU6" s="63"/>
      <c r="BV6" s="63" t="s">
        <v>37</v>
      </c>
      <c r="BW6" s="63"/>
      <c r="BX6" s="63"/>
      <c r="BY6" s="63" t="s">
        <v>38</v>
      </c>
      <c r="BZ6" s="63"/>
      <c r="CA6" s="63"/>
      <c r="CB6" s="63" t="s">
        <v>39</v>
      </c>
      <c r="CC6" s="63"/>
      <c r="CD6" s="63"/>
      <c r="CE6" s="63" t="s">
        <v>145</v>
      </c>
      <c r="CF6" s="63"/>
      <c r="CG6" s="63"/>
      <c r="CH6" s="65" t="s">
        <v>146</v>
      </c>
      <c r="CI6" s="66"/>
      <c r="CJ6" s="66"/>
      <c r="CK6" s="63" t="s">
        <v>40</v>
      </c>
      <c r="CL6" s="63"/>
      <c r="CM6" s="63"/>
      <c r="CN6" s="83" t="s">
        <v>41</v>
      </c>
      <c r="CO6" s="84"/>
      <c r="CP6" s="66"/>
      <c r="CQ6" s="63" t="s">
        <v>42</v>
      </c>
      <c r="CR6" s="63"/>
      <c r="CS6" s="63"/>
      <c r="CT6" s="65" t="s">
        <v>147</v>
      </c>
      <c r="CU6" s="66"/>
      <c r="CV6" s="66"/>
      <c r="CW6" s="99"/>
      <c r="CX6" s="99"/>
      <c r="CY6" s="99"/>
      <c r="CZ6" s="40"/>
      <c r="DA6" s="41"/>
      <c r="DB6" s="42"/>
      <c r="DC6" s="40"/>
      <c r="DD6" s="41"/>
      <c r="DE6" s="42"/>
      <c r="DF6" s="54"/>
      <c r="DG6" s="36"/>
      <c r="DH6" s="61"/>
      <c r="DI6" s="62"/>
      <c r="DJ6" s="37" t="s">
        <v>46</v>
      </c>
      <c r="DK6" s="38"/>
      <c r="DL6" s="39"/>
      <c r="DM6" s="37" t="s">
        <v>154</v>
      </c>
      <c r="DN6" s="38"/>
      <c r="DO6" s="39"/>
      <c r="DP6" s="40"/>
      <c r="DQ6" s="41"/>
      <c r="DR6" s="42"/>
      <c r="DS6" s="37" t="s">
        <v>155</v>
      </c>
      <c r="DT6" s="38"/>
      <c r="DU6" s="39"/>
      <c r="DV6" s="37" t="s">
        <v>156</v>
      </c>
      <c r="DW6" s="38"/>
      <c r="DX6" s="39"/>
      <c r="DY6" s="48" t="s">
        <v>148</v>
      </c>
      <c r="DZ6" s="49"/>
      <c r="EA6" s="49"/>
      <c r="EB6" s="54"/>
      <c r="EC6" s="93"/>
      <c r="ED6" s="94"/>
      <c r="EE6" s="95"/>
    </row>
    <row r="7" spans="1:135" s="10" customFormat="1" ht="36" customHeight="1">
      <c r="A7" s="114"/>
      <c r="B7" s="114"/>
      <c r="C7" s="117"/>
      <c r="D7" s="117"/>
      <c r="E7" s="43" t="s">
        <v>43</v>
      </c>
      <c r="F7" s="67" t="s">
        <v>49</v>
      </c>
      <c r="G7" s="68"/>
      <c r="H7" s="68"/>
      <c r="I7" s="69"/>
      <c r="J7" s="43" t="s">
        <v>43</v>
      </c>
      <c r="K7" s="67" t="s">
        <v>49</v>
      </c>
      <c r="L7" s="68"/>
      <c r="M7" s="68"/>
      <c r="N7" s="69"/>
      <c r="O7" s="43" t="s">
        <v>43</v>
      </c>
      <c r="P7" s="67" t="s">
        <v>49</v>
      </c>
      <c r="Q7" s="68"/>
      <c r="R7" s="68"/>
      <c r="S7" s="69"/>
      <c r="T7" s="43" t="s">
        <v>43</v>
      </c>
      <c r="U7" s="67" t="s">
        <v>49</v>
      </c>
      <c r="V7" s="68"/>
      <c r="W7" s="68"/>
      <c r="X7" s="69"/>
      <c r="Y7" s="43" t="s">
        <v>43</v>
      </c>
      <c r="Z7" s="67" t="s">
        <v>49</v>
      </c>
      <c r="AA7" s="68"/>
      <c r="AB7" s="68"/>
      <c r="AC7" s="69"/>
      <c r="AD7" s="43" t="s">
        <v>43</v>
      </c>
      <c r="AE7" s="67" t="s">
        <v>49</v>
      </c>
      <c r="AF7" s="68"/>
      <c r="AG7" s="68"/>
      <c r="AH7" s="69"/>
      <c r="AI7" s="43" t="s">
        <v>43</v>
      </c>
      <c r="AJ7" s="67" t="s">
        <v>49</v>
      </c>
      <c r="AK7" s="68"/>
      <c r="AL7" s="68"/>
      <c r="AM7" s="69"/>
      <c r="AN7" s="43" t="s">
        <v>43</v>
      </c>
      <c r="AO7" s="67" t="s">
        <v>49</v>
      </c>
      <c r="AP7" s="68"/>
      <c r="AQ7" s="68"/>
      <c r="AR7" s="69"/>
      <c r="AS7" s="43" t="s">
        <v>43</v>
      </c>
      <c r="AT7" s="45" t="s">
        <v>49</v>
      </c>
      <c r="AU7" s="46"/>
      <c r="AV7" s="43" t="s">
        <v>43</v>
      </c>
      <c r="AW7" s="45" t="s">
        <v>49</v>
      </c>
      <c r="AX7" s="46"/>
      <c r="AY7" s="43" t="s">
        <v>43</v>
      </c>
      <c r="AZ7" s="45" t="s">
        <v>49</v>
      </c>
      <c r="BA7" s="46"/>
      <c r="BB7" s="43" t="s">
        <v>43</v>
      </c>
      <c r="BC7" s="45" t="s">
        <v>49</v>
      </c>
      <c r="BD7" s="46"/>
      <c r="BE7" s="43" t="s">
        <v>43</v>
      </c>
      <c r="BF7" s="45" t="s">
        <v>49</v>
      </c>
      <c r="BG7" s="46"/>
      <c r="BH7" s="43" t="s">
        <v>43</v>
      </c>
      <c r="BI7" s="45" t="s">
        <v>49</v>
      </c>
      <c r="BJ7" s="46"/>
      <c r="BK7" s="43" t="s">
        <v>43</v>
      </c>
      <c r="BL7" s="45" t="s">
        <v>49</v>
      </c>
      <c r="BM7" s="46"/>
      <c r="BN7" s="43" t="s">
        <v>43</v>
      </c>
      <c r="BO7" s="45" t="s">
        <v>49</v>
      </c>
      <c r="BP7" s="47"/>
      <c r="BQ7" s="47"/>
      <c r="BR7" s="46"/>
      <c r="BS7" s="43" t="s">
        <v>43</v>
      </c>
      <c r="BT7" s="45" t="s">
        <v>49</v>
      </c>
      <c r="BU7" s="46"/>
      <c r="BV7" s="43" t="s">
        <v>43</v>
      </c>
      <c r="BW7" s="45" t="s">
        <v>49</v>
      </c>
      <c r="BX7" s="46"/>
      <c r="BY7" s="43" t="s">
        <v>43</v>
      </c>
      <c r="BZ7" s="45" t="s">
        <v>49</v>
      </c>
      <c r="CA7" s="46"/>
      <c r="CB7" s="43" t="s">
        <v>43</v>
      </c>
      <c r="CC7" s="45" t="s">
        <v>49</v>
      </c>
      <c r="CD7" s="46"/>
      <c r="CE7" s="43" t="s">
        <v>43</v>
      </c>
      <c r="CF7" s="45" t="s">
        <v>49</v>
      </c>
      <c r="CG7" s="46"/>
      <c r="CH7" s="43" t="s">
        <v>43</v>
      </c>
      <c r="CI7" s="45" t="s">
        <v>49</v>
      </c>
      <c r="CJ7" s="46"/>
      <c r="CK7" s="43" t="s">
        <v>43</v>
      </c>
      <c r="CL7" s="45" t="s">
        <v>49</v>
      </c>
      <c r="CM7" s="46"/>
      <c r="CN7" s="43" t="s">
        <v>43</v>
      </c>
      <c r="CO7" s="45" t="s">
        <v>49</v>
      </c>
      <c r="CP7" s="46"/>
      <c r="CQ7" s="43" t="s">
        <v>43</v>
      </c>
      <c r="CR7" s="45" t="s">
        <v>49</v>
      </c>
      <c r="CS7" s="46"/>
      <c r="CT7" s="43" t="s">
        <v>43</v>
      </c>
      <c r="CU7" s="45" t="s">
        <v>49</v>
      </c>
      <c r="CV7" s="46"/>
      <c r="CW7" s="43" t="s">
        <v>43</v>
      </c>
      <c r="CX7" s="45" t="s">
        <v>49</v>
      </c>
      <c r="CY7" s="46"/>
      <c r="CZ7" s="43" t="s">
        <v>43</v>
      </c>
      <c r="DA7" s="45" t="s">
        <v>49</v>
      </c>
      <c r="DB7" s="46"/>
      <c r="DC7" s="43" t="s">
        <v>43</v>
      </c>
      <c r="DD7" s="45" t="s">
        <v>49</v>
      </c>
      <c r="DE7" s="46"/>
      <c r="DF7" s="137" t="s">
        <v>9</v>
      </c>
      <c r="DG7" s="43" t="s">
        <v>43</v>
      </c>
      <c r="DH7" s="45" t="s">
        <v>49</v>
      </c>
      <c r="DI7" s="46"/>
      <c r="DJ7" s="43" t="s">
        <v>43</v>
      </c>
      <c r="DK7" s="45" t="s">
        <v>49</v>
      </c>
      <c r="DL7" s="46"/>
      <c r="DM7" s="43" t="s">
        <v>43</v>
      </c>
      <c r="DN7" s="45" t="s">
        <v>49</v>
      </c>
      <c r="DO7" s="46"/>
      <c r="DP7" s="43" t="s">
        <v>43</v>
      </c>
      <c r="DQ7" s="45" t="s">
        <v>49</v>
      </c>
      <c r="DR7" s="46"/>
      <c r="DS7" s="43" t="s">
        <v>43</v>
      </c>
      <c r="DT7" s="45" t="s">
        <v>49</v>
      </c>
      <c r="DU7" s="46"/>
      <c r="DV7" s="43" t="s">
        <v>43</v>
      </c>
      <c r="DW7" s="45" t="s">
        <v>49</v>
      </c>
      <c r="DX7" s="46"/>
      <c r="DY7" s="43" t="s">
        <v>43</v>
      </c>
      <c r="DZ7" s="45" t="s">
        <v>49</v>
      </c>
      <c r="EA7" s="46"/>
      <c r="EB7" s="54" t="s">
        <v>9</v>
      </c>
      <c r="EC7" s="43" t="s">
        <v>43</v>
      </c>
      <c r="ED7" s="45" t="s">
        <v>49</v>
      </c>
      <c r="EE7" s="46"/>
    </row>
    <row r="8" spans="1:135" s="12" customFormat="1" ht="101.25" customHeight="1">
      <c r="A8" s="115"/>
      <c r="B8" s="115"/>
      <c r="C8" s="118"/>
      <c r="D8" s="118"/>
      <c r="E8" s="44"/>
      <c r="F8" s="18" t="s">
        <v>143</v>
      </c>
      <c r="G8" s="11" t="s">
        <v>151</v>
      </c>
      <c r="H8" s="19" t="s">
        <v>153</v>
      </c>
      <c r="I8" s="11" t="s">
        <v>47</v>
      </c>
      <c r="J8" s="44"/>
      <c r="K8" s="18" t="s">
        <v>152</v>
      </c>
      <c r="L8" s="11" t="s">
        <v>150</v>
      </c>
      <c r="M8" s="19" t="s">
        <v>153</v>
      </c>
      <c r="N8" s="11" t="s">
        <v>47</v>
      </c>
      <c r="O8" s="44"/>
      <c r="P8" s="18" t="s">
        <v>152</v>
      </c>
      <c r="Q8" s="11" t="s">
        <v>150</v>
      </c>
      <c r="R8" s="19" t="s">
        <v>153</v>
      </c>
      <c r="S8" s="11" t="s">
        <v>47</v>
      </c>
      <c r="T8" s="44"/>
      <c r="U8" s="18" t="s">
        <v>152</v>
      </c>
      <c r="V8" s="11" t="s">
        <v>150</v>
      </c>
      <c r="W8" s="19" t="s">
        <v>153</v>
      </c>
      <c r="X8" s="11" t="s">
        <v>47</v>
      </c>
      <c r="Y8" s="44"/>
      <c r="Z8" s="18" t="s">
        <v>152</v>
      </c>
      <c r="AA8" s="11" t="s">
        <v>150</v>
      </c>
      <c r="AB8" s="19" t="s">
        <v>153</v>
      </c>
      <c r="AC8" s="11" t="s">
        <v>47</v>
      </c>
      <c r="AD8" s="44"/>
      <c r="AE8" s="18" t="s">
        <v>152</v>
      </c>
      <c r="AF8" s="11" t="s">
        <v>150</v>
      </c>
      <c r="AG8" s="19" t="s">
        <v>48</v>
      </c>
      <c r="AH8" s="11" t="s">
        <v>47</v>
      </c>
      <c r="AI8" s="44"/>
      <c r="AJ8" s="18" t="s">
        <v>152</v>
      </c>
      <c r="AK8" s="11" t="s">
        <v>150</v>
      </c>
      <c r="AL8" s="19" t="s">
        <v>153</v>
      </c>
      <c r="AM8" s="11" t="s">
        <v>47</v>
      </c>
      <c r="AN8" s="44"/>
      <c r="AO8" s="18" t="s">
        <v>152</v>
      </c>
      <c r="AP8" s="11" t="s">
        <v>150</v>
      </c>
      <c r="AQ8" s="19" t="s">
        <v>153</v>
      </c>
      <c r="AR8" s="11" t="s">
        <v>47</v>
      </c>
      <c r="AS8" s="44"/>
      <c r="AT8" s="18" t="s">
        <v>152</v>
      </c>
      <c r="AU8" s="11" t="s">
        <v>150</v>
      </c>
      <c r="AV8" s="44"/>
      <c r="AW8" s="18" t="s">
        <v>152</v>
      </c>
      <c r="AX8" s="11" t="s">
        <v>150</v>
      </c>
      <c r="AY8" s="44"/>
      <c r="AZ8" s="18" t="s">
        <v>152</v>
      </c>
      <c r="BA8" s="11" t="s">
        <v>150</v>
      </c>
      <c r="BB8" s="44"/>
      <c r="BC8" s="18" t="s">
        <v>152</v>
      </c>
      <c r="BD8" s="11" t="s">
        <v>144</v>
      </c>
      <c r="BE8" s="44"/>
      <c r="BF8" s="18" t="s">
        <v>152</v>
      </c>
      <c r="BG8" s="11" t="s">
        <v>150</v>
      </c>
      <c r="BH8" s="44"/>
      <c r="BI8" s="18" t="s">
        <v>152</v>
      </c>
      <c r="BJ8" s="11" t="s">
        <v>150</v>
      </c>
      <c r="BK8" s="44"/>
      <c r="BL8" s="18" t="s">
        <v>152</v>
      </c>
      <c r="BM8" s="11" t="s">
        <v>150</v>
      </c>
      <c r="BN8" s="44"/>
      <c r="BO8" s="18" t="s">
        <v>152</v>
      </c>
      <c r="BP8" s="11" t="s">
        <v>150</v>
      </c>
      <c r="BQ8" s="19" t="s">
        <v>153</v>
      </c>
      <c r="BR8" s="11" t="s">
        <v>47</v>
      </c>
      <c r="BS8" s="44"/>
      <c r="BT8" s="18" t="s">
        <v>152</v>
      </c>
      <c r="BU8" s="11" t="s">
        <v>150</v>
      </c>
      <c r="BV8" s="44"/>
      <c r="BW8" s="18" t="s">
        <v>152</v>
      </c>
      <c r="BX8" s="11" t="s">
        <v>150</v>
      </c>
      <c r="BY8" s="44"/>
      <c r="BZ8" s="18" t="s">
        <v>152</v>
      </c>
      <c r="CA8" s="11" t="s">
        <v>150</v>
      </c>
      <c r="CB8" s="44"/>
      <c r="CC8" s="18" t="s">
        <v>152</v>
      </c>
      <c r="CD8" s="11" t="s">
        <v>150</v>
      </c>
      <c r="CE8" s="44"/>
      <c r="CF8" s="18" t="s">
        <v>152</v>
      </c>
      <c r="CG8" s="11" t="s">
        <v>150</v>
      </c>
      <c r="CH8" s="44"/>
      <c r="CI8" s="18" t="s">
        <v>152</v>
      </c>
      <c r="CJ8" s="11" t="s">
        <v>150</v>
      </c>
      <c r="CK8" s="44"/>
      <c r="CL8" s="18" t="s">
        <v>152</v>
      </c>
      <c r="CM8" s="11" t="s">
        <v>150</v>
      </c>
      <c r="CN8" s="44"/>
      <c r="CO8" s="18" t="s">
        <v>152</v>
      </c>
      <c r="CP8" s="11" t="s">
        <v>150</v>
      </c>
      <c r="CQ8" s="44"/>
      <c r="CR8" s="18" t="s">
        <v>152</v>
      </c>
      <c r="CS8" s="11" t="s">
        <v>150</v>
      </c>
      <c r="CT8" s="44"/>
      <c r="CU8" s="18" t="s">
        <v>152</v>
      </c>
      <c r="CV8" s="11" t="s">
        <v>150</v>
      </c>
      <c r="CW8" s="44"/>
      <c r="CX8" s="18" t="s">
        <v>152</v>
      </c>
      <c r="CY8" s="11" t="s">
        <v>150</v>
      </c>
      <c r="CZ8" s="44"/>
      <c r="DA8" s="18" t="s">
        <v>152</v>
      </c>
      <c r="DB8" s="11" t="s">
        <v>150</v>
      </c>
      <c r="DC8" s="44"/>
      <c r="DD8" s="18" t="s">
        <v>152</v>
      </c>
      <c r="DE8" s="11" t="s">
        <v>150</v>
      </c>
      <c r="DF8" s="137"/>
      <c r="DG8" s="44"/>
      <c r="DH8" s="18" t="s">
        <v>152</v>
      </c>
      <c r="DI8" s="11" t="s">
        <v>150</v>
      </c>
      <c r="DJ8" s="44"/>
      <c r="DK8" s="18" t="s">
        <v>143</v>
      </c>
      <c r="DL8" s="11" t="s">
        <v>150</v>
      </c>
      <c r="DM8" s="44"/>
      <c r="DN8" s="18" t="s">
        <v>152</v>
      </c>
      <c r="DO8" s="11" t="s">
        <v>150</v>
      </c>
      <c r="DP8" s="44"/>
      <c r="DQ8" s="18" t="s">
        <v>143</v>
      </c>
      <c r="DR8" s="11" t="s">
        <v>150</v>
      </c>
      <c r="DS8" s="44"/>
      <c r="DT8" s="18" t="s">
        <v>143</v>
      </c>
      <c r="DU8" s="11" t="s">
        <v>150</v>
      </c>
      <c r="DV8" s="44"/>
      <c r="DW8" s="18" t="s">
        <v>143</v>
      </c>
      <c r="DX8" s="11" t="s">
        <v>150</v>
      </c>
      <c r="DY8" s="44"/>
      <c r="DZ8" s="18" t="s">
        <v>152</v>
      </c>
      <c r="EA8" s="11" t="s">
        <v>150</v>
      </c>
      <c r="EB8" s="54"/>
      <c r="EC8" s="44"/>
      <c r="ED8" s="18" t="s">
        <v>152</v>
      </c>
      <c r="EE8" s="11" t="s">
        <v>150</v>
      </c>
    </row>
    <row r="9" spans="1:135" s="15" customFormat="1" ht="15" customHeight="1">
      <c r="A9" s="13"/>
      <c r="B9" s="13">
        <v>1</v>
      </c>
      <c r="C9" s="14">
        <v>2</v>
      </c>
      <c r="D9" s="24">
        <v>3</v>
      </c>
      <c r="E9" s="14">
        <v>4</v>
      </c>
      <c r="F9" s="24">
        <v>5</v>
      </c>
      <c r="G9" s="14">
        <v>6</v>
      </c>
      <c r="H9" s="24">
        <v>7</v>
      </c>
      <c r="I9" s="14">
        <v>8</v>
      </c>
      <c r="J9" s="24">
        <v>9</v>
      </c>
      <c r="K9" s="14">
        <v>10</v>
      </c>
      <c r="L9" s="24">
        <v>11</v>
      </c>
      <c r="M9" s="14">
        <v>12</v>
      </c>
      <c r="N9" s="24">
        <v>13</v>
      </c>
      <c r="O9" s="14">
        <v>14</v>
      </c>
      <c r="P9" s="24">
        <v>15</v>
      </c>
      <c r="Q9" s="14">
        <v>16</v>
      </c>
      <c r="R9" s="24">
        <v>17</v>
      </c>
      <c r="S9" s="14">
        <v>18</v>
      </c>
      <c r="T9" s="24">
        <v>19</v>
      </c>
      <c r="U9" s="14">
        <v>20</v>
      </c>
      <c r="V9" s="24">
        <v>21</v>
      </c>
      <c r="W9" s="14">
        <v>22</v>
      </c>
      <c r="X9" s="24">
        <v>23</v>
      </c>
      <c r="Y9" s="14">
        <v>24</v>
      </c>
      <c r="Z9" s="24">
        <v>25</v>
      </c>
      <c r="AA9" s="14">
        <v>26</v>
      </c>
      <c r="AB9" s="24">
        <v>27</v>
      </c>
      <c r="AC9" s="14">
        <v>28</v>
      </c>
      <c r="AD9" s="24">
        <v>29</v>
      </c>
      <c r="AE9" s="14">
        <v>30</v>
      </c>
      <c r="AF9" s="24">
        <v>31</v>
      </c>
      <c r="AG9" s="14">
        <v>32</v>
      </c>
      <c r="AH9" s="24">
        <v>33</v>
      </c>
      <c r="AI9" s="14">
        <v>34</v>
      </c>
      <c r="AJ9" s="24">
        <v>35</v>
      </c>
      <c r="AK9" s="14">
        <v>36</v>
      </c>
      <c r="AL9" s="24">
        <v>37</v>
      </c>
      <c r="AM9" s="14">
        <v>38</v>
      </c>
      <c r="AN9" s="24">
        <v>39</v>
      </c>
      <c r="AO9" s="14">
        <v>40</v>
      </c>
      <c r="AP9" s="24">
        <v>41</v>
      </c>
      <c r="AQ9" s="14">
        <v>42</v>
      </c>
      <c r="AR9" s="24">
        <v>43</v>
      </c>
      <c r="AS9" s="14">
        <v>44</v>
      </c>
      <c r="AT9" s="24">
        <v>45</v>
      </c>
      <c r="AU9" s="14">
        <v>46</v>
      </c>
      <c r="AV9" s="24">
        <v>47</v>
      </c>
      <c r="AW9" s="14">
        <v>48</v>
      </c>
      <c r="AX9" s="24">
        <v>49</v>
      </c>
      <c r="AY9" s="14">
        <v>50</v>
      </c>
      <c r="AZ9" s="24">
        <v>51</v>
      </c>
      <c r="BA9" s="14">
        <v>52</v>
      </c>
      <c r="BB9" s="24">
        <v>53</v>
      </c>
      <c r="BC9" s="14">
        <v>54</v>
      </c>
      <c r="BD9" s="24">
        <v>55</v>
      </c>
      <c r="BE9" s="14">
        <v>56</v>
      </c>
      <c r="BF9" s="24">
        <v>57</v>
      </c>
      <c r="BG9" s="14">
        <v>58</v>
      </c>
      <c r="BH9" s="24">
        <v>59</v>
      </c>
      <c r="BI9" s="14">
        <v>60</v>
      </c>
      <c r="BJ9" s="24">
        <v>61</v>
      </c>
      <c r="BK9" s="14">
        <v>62</v>
      </c>
      <c r="BL9" s="24">
        <v>63</v>
      </c>
      <c r="BM9" s="14">
        <v>64</v>
      </c>
      <c r="BN9" s="24">
        <v>65</v>
      </c>
      <c r="BO9" s="14">
        <v>66</v>
      </c>
      <c r="BP9" s="24">
        <v>67</v>
      </c>
      <c r="BQ9" s="14">
        <v>68</v>
      </c>
      <c r="BR9" s="24">
        <v>69</v>
      </c>
      <c r="BS9" s="14">
        <v>70</v>
      </c>
      <c r="BT9" s="24">
        <v>71</v>
      </c>
      <c r="BU9" s="14">
        <v>72</v>
      </c>
      <c r="BV9" s="24">
        <v>73</v>
      </c>
      <c r="BW9" s="14">
        <v>74</v>
      </c>
      <c r="BX9" s="24">
        <v>75</v>
      </c>
      <c r="BY9" s="14">
        <v>76</v>
      </c>
      <c r="BZ9" s="24">
        <v>77</v>
      </c>
      <c r="CA9" s="14">
        <v>78</v>
      </c>
      <c r="CB9" s="24">
        <v>79</v>
      </c>
      <c r="CC9" s="14">
        <v>80</v>
      </c>
      <c r="CD9" s="24">
        <v>81</v>
      </c>
      <c r="CE9" s="14">
        <v>82</v>
      </c>
      <c r="CF9" s="24">
        <v>83</v>
      </c>
      <c r="CG9" s="14">
        <v>84</v>
      </c>
      <c r="CH9" s="24">
        <v>85</v>
      </c>
      <c r="CI9" s="14">
        <v>86</v>
      </c>
      <c r="CJ9" s="24">
        <v>87</v>
      </c>
      <c r="CK9" s="14">
        <v>88</v>
      </c>
      <c r="CL9" s="24">
        <v>89</v>
      </c>
      <c r="CM9" s="14">
        <v>90</v>
      </c>
      <c r="CN9" s="24">
        <v>91</v>
      </c>
      <c r="CO9" s="14">
        <v>92</v>
      </c>
      <c r="CP9" s="24">
        <v>93</v>
      </c>
      <c r="CQ9" s="14">
        <v>94</v>
      </c>
      <c r="CR9" s="24">
        <v>95</v>
      </c>
      <c r="CS9" s="14">
        <v>96</v>
      </c>
      <c r="CT9" s="24">
        <v>97</v>
      </c>
      <c r="CU9" s="14">
        <v>98</v>
      </c>
      <c r="CV9" s="24">
        <v>99</v>
      </c>
      <c r="CW9" s="14">
        <v>100</v>
      </c>
      <c r="CX9" s="24">
        <v>101</v>
      </c>
      <c r="CY9" s="14">
        <v>102</v>
      </c>
      <c r="CZ9" s="24">
        <v>103</v>
      </c>
      <c r="DA9" s="14">
        <v>104</v>
      </c>
      <c r="DB9" s="24">
        <v>105</v>
      </c>
      <c r="DC9" s="14">
        <v>106</v>
      </c>
      <c r="DD9" s="24">
        <v>107</v>
      </c>
      <c r="DE9" s="14">
        <v>108</v>
      </c>
      <c r="DF9" s="24">
        <v>109</v>
      </c>
      <c r="DG9" s="14">
        <v>110</v>
      </c>
      <c r="DH9" s="24">
        <v>111</v>
      </c>
      <c r="DI9" s="14">
        <v>112</v>
      </c>
      <c r="DJ9" s="24">
        <v>113</v>
      </c>
      <c r="DK9" s="14">
        <v>114</v>
      </c>
      <c r="DL9" s="24">
        <v>115</v>
      </c>
      <c r="DM9" s="14">
        <v>116</v>
      </c>
      <c r="DN9" s="24">
        <v>117</v>
      </c>
      <c r="DO9" s="14">
        <v>118</v>
      </c>
      <c r="DP9" s="24">
        <v>119</v>
      </c>
      <c r="DQ9" s="14">
        <v>120</v>
      </c>
      <c r="DR9" s="24">
        <v>121</v>
      </c>
      <c r="DS9" s="14">
        <v>122</v>
      </c>
      <c r="DT9" s="24">
        <v>123</v>
      </c>
      <c r="DU9" s="14">
        <v>124</v>
      </c>
      <c r="DV9" s="24">
        <v>125</v>
      </c>
      <c r="DW9" s="14">
        <v>126</v>
      </c>
      <c r="DX9" s="24">
        <v>127</v>
      </c>
      <c r="DY9" s="14">
        <v>128</v>
      </c>
      <c r="DZ9" s="24">
        <v>129</v>
      </c>
      <c r="EA9" s="14">
        <v>130</v>
      </c>
      <c r="EB9" s="24">
        <v>131</v>
      </c>
      <c r="EC9" s="14">
        <v>132</v>
      </c>
      <c r="ED9" s="24">
        <v>133</v>
      </c>
      <c r="EE9" s="14">
        <v>134</v>
      </c>
    </row>
    <row r="10" spans="1:135" s="23" customFormat="1" ht="20.25" customHeight="1">
      <c r="A10" s="20">
        <v>1</v>
      </c>
      <c r="B10" s="25" t="s">
        <v>50</v>
      </c>
      <c r="C10" s="26">
        <v>1851.743</v>
      </c>
      <c r="D10" s="26">
        <v>15975.0141</v>
      </c>
      <c r="E10" s="27">
        <f>DG10+EC10-DY10</f>
        <v>749703.2</v>
      </c>
      <c r="F10" s="27">
        <f>DH10+ED10-DZ10</f>
        <v>540758.50234</v>
      </c>
      <c r="G10" s="27">
        <f aca="true" t="shared" si="0" ref="G10:G41">DI10+EE10-EA10</f>
        <v>574914.1229</v>
      </c>
      <c r="H10" s="27">
        <f>G10/F10*100</f>
        <v>106.31624290920992</v>
      </c>
      <c r="I10" s="27">
        <f>G10/E10*100</f>
        <v>76.68556342029753</v>
      </c>
      <c r="J10" s="27">
        <f aca="true" t="shared" si="1" ref="J10:J41">T10+Y10+AD10+AI10+AN10+AS10+BK10+BS10+BV10+BY10+CB10+CE10+CK10+CN10+CT10+CW10+DC10</f>
        <v>400091.6</v>
      </c>
      <c r="K10" s="27">
        <f aca="true" t="shared" si="2" ref="K10:K41">U10+Z10+AE10+AJ10+AO10+AT10+BL10+BT10+BW10+BZ10+CC10+CF10+CL10+CO10+CU10+CX10+DD10</f>
        <v>249415.50234</v>
      </c>
      <c r="L10" s="27">
        <f aca="true" t="shared" si="3" ref="L10:L41">V10+AA10+AF10+AK10+AP10+AU10+BM10+BU10+BX10+CA10+CD10+CG10+CM10+CP10+CV10+CY10+DE10+DF10</f>
        <v>301650.82289999997</v>
      </c>
      <c r="M10" s="27">
        <f>L10/K10*100</f>
        <v>120.94309297935837</v>
      </c>
      <c r="N10" s="27">
        <f>L10/J10*100</f>
        <v>75.39544016920125</v>
      </c>
      <c r="O10" s="27">
        <f aca="true" t="shared" si="4" ref="O10:O73">T10+AD10</f>
        <v>139200</v>
      </c>
      <c r="P10" s="27">
        <f>U10+AE10</f>
        <v>83673.12</v>
      </c>
      <c r="Q10" s="27">
        <f aca="true" t="shared" si="5" ref="Q10:Q41">V10+AF10</f>
        <v>119938.6416</v>
      </c>
      <c r="R10" s="27">
        <f>Q10/P10*100</f>
        <v>143.34190191545386</v>
      </c>
      <c r="S10" s="28">
        <f>Q10/O10*100</f>
        <v>86.16281724137932</v>
      </c>
      <c r="T10" s="30">
        <v>44600</v>
      </c>
      <c r="U10" s="26">
        <v>26809.06</v>
      </c>
      <c r="V10" s="30">
        <v>33182.1846</v>
      </c>
      <c r="W10" s="27">
        <f>V10/U9:U10*100</f>
        <v>123.77227922202418</v>
      </c>
      <c r="X10" s="28">
        <f>V10/T10*100</f>
        <v>74.39951704035875</v>
      </c>
      <c r="Y10" s="30">
        <v>23650</v>
      </c>
      <c r="Z10" s="30">
        <v>12344.5905</v>
      </c>
      <c r="AA10" s="30">
        <v>14120.6933</v>
      </c>
      <c r="AB10" s="27">
        <f>AA10/Z10*100</f>
        <v>114.38770123642416</v>
      </c>
      <c r="AC10" s="28">
        <f>AA10/Y10*100</f>
        <v>59.70694841437633</v>
      </c>
      <c r="AD10" s="30">
        <v>94600</v>
      </c>
      <c r="AE10" s="26">
        <f aca="true" t="shared" si="6" ref="AE10:AE73">AD10/100*60.11</f>
        <v>56864.06</v>
      </c>
      <c r="AF10" s="30">
        <v>86756.457</v>
      </c>
      <c r="AG10" s="27">
        <f>AF10/AE10*100</f>
        <v>152.56817223392068</v>
      </c>
      <c r="AH10" s="28">
        <f>AF10/AD10*100</f>
        <v>91.70872832980972</v>
      </c>
      <c r="AI10" s="30">
        <v>18834</v>
      </c>
      <c r="AJ10" s="30">
        <f>AI10/100*93.2</f>
        <v>17553.288</v>
      </c>
      <c r="AK10" s="30">
        <v>17317.8508</v>
      </c>
      <c r="AL10" s="27">
        <f>AK10/AJ10*100</f>
        <v>98.65872878061364</v>
      </c>
      <c r="AM10" s="28">
        <f>AK10/AI10*100</f>
        <v>91.94993522353191</v>
      </c>
      <c r="AN10" s="30">
        <v>17000</v>
      </c>
      <c r="AO10" s="30">
        <v>14271.5</v>
      </c>
      <c r="AP10" s="30">
        <v>16672.15</v>
      </c>
      <c r="AQ10" s="27">
        <f>AP10/AO10*100</f>
        <v>116.82128718074485</v>
      </c>
      <c r="AR10" s="28">
        <f>AP10/AN10*100</f>
        <v>98.0714705882353</v>
      </c>
      <c r="AS10" s="29"/>
      <c r="AT10" s="29"/>
      <c r="AU10" s="28">
        <v>0</v>
      </c>
      <c r="AV10" s="28"/>
      <c r="AW10" s="28"/>
      <c r="AX10" s="28">
        <v>15.1</v>
      </c>
      <c r="AY10" s="30">
        <v>322702.6</v>
      </c>
      <c r="AZ10" s="30">
        <f>AY10/12*10</f>
        <v>268918.8333333333</v>
      </c>
      <c r="BA10" s="30">
        <v>268918.9</v>
      </c>
      <c r="BB10" s="28"/>
      <c r="BC10" s="28"/>
      <c r="BD10" s="28"/>
      <c r="BE10" s="138">
        <v>0</v>
      </c>
      <c r="BF10" s="30">
        <f>BE10/12*10</f>
        <v>0</v>
      </c>
      <c r="BG10" s="30">
        <v>0</v>
      </c>
      <c r="BH10" s="28"/>
      <c r="BI10" s="28"/>
      <c r="BJ10" s="30">
        <v>15</v>
      </c>
      <c r="BK10" s="28"/>
      <c r="BL10" s="28"/>
      <c r="BM10" s="28"/>
      <c r="BN10" s="27">
        <f aca="true" t="shared" si="7" ref="BN10:BN41">BS10+BV10+BY10+CB10</f>
        <v>15100</v>
      </c>
      <c r="BO10" s="27">
        <f>BT10+BW10+BZ10+CC10+CF10</f>
        <v>8223.46</v>
      </c>
      <c r="BP10" s="27">
        <f aca="true" t="shared" si="8" ref="BP10:BP41">BU10+BX10+CA10+CD10</f>
        <v>10259.689999999999</v>
      </c>
      <c r="BQ10" s="27">
        <f>BP10/BO10*100</f>
        <v>124.76123189022626</v>
      </c>
      <c r="BR10" s="28">
        <f>BP10/BN10*100</f>
        <v>67.94496688741721</v>
      </c>
      <c r="BS10" s="30">
        <v>1350</v>
      </c>
      <c r="BT10" s="30">
        <v>735.21</v>
      </c>
      <c r="BU10" s="30">
        <v>907.54</v>
      </c>
      <c r="BV10" s="30">
        <v>3350</v>
      </c>
      <c r="BW10" s="30">
        <v>1824.41</v>
      </c>
      <c r="BX10" s="30">
        <v>1697.45</v>
      </c>
      <c r="BY10" s="30">
        <v>0</v>
      </c>
      <c r="BZ10" s="30">
        <v>0</v>
      </c>
      <c r="CA10" s="30">
        <v>0</v>
      </c>
      <c r="CB10" s="30">
        <v>10400</v>
      </c>
      <c r="CC10" s="30">
        <v>5663.84</v>
      </c>
      <c r="CD10" s="30">
        <v>7654.7</v>
      </c>
      <c r="CE10" s="30">
        <v>0</v>
      </c>
      <c r="CF10" s="30">
        <v>0</v>
      </c>
      <c r="CG10" s="30">
        <v>0</v>
      </c>
      <c r="CH10" s="30">
        <v>5396.75</v>
      </c>
      <c r="CI10" s="30">
        <v>4497.291666666667</v>
      </c>
      <c r="CJ10" s="30">
        <v>4314.3</v>
      </c>
      <c r="CK10" s="30">
        <v>32000</v>
      </c>
      <c r="CL10" s="30">
        <v>19468.8</v>
      </c>
      <c r="CM10" s="30">
        <v>24143.75</v>
      </c>
      <c r="CN10" s="30">
        <v>152657.6</v>
      </c>
      <c r="CO10" s="30">
        <v>92876.88384000001</v>
      </c>
      <c r="CP10" s="30">
        <v>94622.6442</v>
      </c>
      <c r="CQ10" s="30">
        <v>37000</v>
      </c>
      <c r="CR10" s="30">
        <v>22510.8</v>
      </c>
      <c r="CS10" s="30">
        <v>29695.9492</v>
      </c>
      <c r="CT10" s="30">
        <v>300</v>
      </c>
      <c r="CU10" s="30">
        <v>182.52</v>
      </c>
      <c r="CV10" s="30">
        <v>439.853</v>
      </c>
      <c r="CW10" s="30">
        <v>600</v>
      </c>
      <c r="CX10" s="30">
        <v>365.04</v>
      </c>
      <c r="CY10" s="30">
        <v>3225.1</v>
      </c>
      <c r="CZ10" s="30">
        <v>0</v>
      </c>
      <c r="DA10" s="30">
        <v>0</v>
      </c>
      <c r="DB10" s="30">
        <v>0</v>
      </c>
      <c r="DC10" s="30">
        <v>750</v>
      </c>
      <c r="DD10" s="30">
        <v>456.3</v>
      </c>
      <c r="DE10" s="30">
        <v>906.25</v>
      </c>
      <c r="DF10" s="30">
        <v>4.2</v>
      </c>
      <c r="DG10" s="27">
        <f aca="true" t="shared" si="9" ref="DG10:DG41">T10+Y10+AD10+AI10+AN10+AS10+AV10+AY10+BB10+BE10+BH10+BK10+BS10+BV10+BY10+CB10+CE10+CH10+CK10+CN10+CT10+CW10+CZ10+DC10</f>
        <v>728190.95</v>
      </c>
      <c r="DH10" s="27">
        <f aca="true" t="shared" si="10" ref="DH10:DH41">U10+Z10+AE10+AJ10+AO10+AT10+AW10+AZ10+BC10+BF10+BI10+BL10+BT10+BW10+BZ10+CC10+CF10+CI10+CL10+CO10+CU10+CX10+DA10+DD10</f>
        <v>522831.62734</v>
      </c>
      <c r="DI10" s="27">
        <f aca="true" t="shared" si="11" ref="DI10:DI41">V10+AA10+AF10+AK10+AP10+AU10+AX10+BA10+BD10+BG10+BJ10+BM10+BU10+BX10+CA10+CD10+CG10+CJ10+CM10+CP10+CV10+CY10+DB10+DE10+DF10</f>
        <v>574914.1229</v>
      </c>
      <c r="DJ10" s="28"/>
      <c r="DK10" s="28"/>
      <c r="DL10" s="28"/>
      <c r="DM10" s="30">
        <v>21512.25</v>
      </c>
      <c r="DN10" s="30">
        <f>DM10/12*10</f>
        <v>17926.875</v>
      </c>
      <c r="DO10" s="30">
        <v>0</v>
      </c>
      <c r="DP10" s="28"/>
      <c r="DQ10" s="28"/>
      <c r="DR10" s="28"/>
      <c r="DS10" s="28"/>
      <c r="DT10" s="28"/>
      <c r="DU10" s="30">
        <v>0</v>
      </c>
      <c r="DV10" s="28"/>
      <c r="DW10" s="28"/>
      <c r="DX10" s="28"/>
      <c r="DY10" s="30">
        <v>0</v>
      </c>
      <c r="DZ10" s="30">
        <f>DY10/12*10</f>
        <v>0</v>
      </c>
      <c r="EA10" s="30">
        <v>0</v>
      </c>
      <c r="EB10" s="28"/>
      <c r="EC10" s="27">
        <f aca="true" t="shared" si="12" ref="EC10:ED41">DJ10+DM10+DP10+DS10+DV10+DY10</f>
        <v>21512.25</v>
      </c>
      <c r="ED10" s="27">
        <f t="shared" si="12"/>
        <v>17926.875</v>
      </c>
      <c r="EE10" s="27">
        <f aca="true" t="shared" si="13" ref="EE10:EE73">DL10+DO10+DR10+DU10+DX10+EA10+EB10</f>
        <v>0</v>
      </c>
    </row>
    <row r="11" spans="1:135" s="23" customFormat="1" ht="20.25" customHeight="1">
      <c r="A11" s="20">
        <v>2</v>
      </c>
      <c r="B11" s="21" t="s">
        <v>51</v>
      </c>
      <c r="C11" s="26">
        <v>2982.4283</v>
      </c>
      <c r="D11" s="26">
        <v>19722.5438</v>
      </c>
      <c r="E11" s="27">
        <f aca="true" t="shared" si="14" ref="E11:E74">DG11+EC11-DY11</f>
        <v>605455.95</v>
      </c>
      <c r="F11" s="27">
        <f aca="true" t="shared" si="15" ref="F11:F74">DH11+ED11-DZ11</f>
        <v>468806.8385333333</v>
      </c>
      <c r="G11" s="27">
        <f t="shared" si="0"/>
        <v>514295.08310000005</v>
      </c>
      <c r="H11" s="27">
        <f aca="true" t="shared" si="16" ref="H11:H74">G11/F11*100</f>
        <v>109.702982300552</v>
      </c>
      <c r="I11" s="27">
        <f aca="true" t="shared" si="17" ref="I11:I74">G11/E11*100</f>
        <v>84.94343529037911</v>
      </c>
      <c r="J11" s="27">
        <f t="shared" si="1"/>
        <v>171308</v>
      </c>
      <c r="K11" s="27">
        <f t="shared" si="2"/>
        <v>107016.8802</v>
      </c>
      <c r="L11" s="27">
        <f t="shared" si="3"/>
        <v>153995.0831</v>
      </c>
      <c r="M11" s="27">
        <f aca="true" t="shared" si="18" ref="M11:M74">L11/K11*100</f>
        <v>143.89793723401775</v>
      </c>
      <c r="N11" s="27">
        <f aca="true" t="shared" si="19" ref="N11:N74">L11/J11*100</f>
        <v>89.89369037056062</v>
      </c>
      <c r="O11" s="27">
        <f t="shared" si="4"/>
        <v>58000</v>
      </c>
      <c r="P11" s="27">
        <f aca="true" t="shared" si="20" ref="P11:P74">U11+AE11</f>
        <v>34863.8</v>
      </c>
      <c r="Q11" s="27">
        <f t="shared" si="5"/>
        <v>59946.9158</v>
      </c>
      <c r="R11" s="27">
        <f aca="true" t="shared" si="21" ref="R11:R74">Q11/P11*100</f>
        <v>171.94601793264073</v>
      </c>
      <c r="S11" s="28">
        <f aca="true" t="shared" si="22" ref="S11:S74">Q11/O11*100</f>
        <v>103.35675137931035</v>
      </c>
      <c r="T11" s="30">
        <v>18100</v>
      </c>
      <c r="U11" s="26">
        <v>10879.91</v>
      </c>
      <c r="V11" s="30">
        <v>19013.7948</v>
      </c>
      <c r="W11" s="27">
        <f aca="true" t="shared" si="23" ref="W11:W74">V11/U10:U11*100</f>
        <v>174.7605890122253</v>
      </c>
      <c r="X11" s="28">
        <f aca="true" t="shared" si="24" ref="X11:X74">V11/T11*100</f>
        <v>105.04859005524862</v>
      </c>
      <c r="Y11" s="30">
        <v>6700</v>
      </c>
      <c r="Z11" s="30">
        <v>3497.199</v>
      </c>
      <c r="AA11" s="30">
        <v>4709.3168</v>
      </c>
      <c r="AB11" s="27">
        <f aca="true" t="shared" si="25" ref="AB11:AB74">AA11/Z11*100</f>
        <v>134.6596747854497</v>
      </c>
      <c r="AC11" s="28">
        <f aca="true" t="shared" si="26" ref="AC11:AC74">AA11/Y11*100</f>
        <v>70.28831044776119</v>
      </c>
      <c r="AD11" s="30">
        <v>39900</v>
      </c>
      <c r="AE11" s="26">
        <f t="shared" si="6"/>
        <v>23983.89</v>
      </c>
      <c r="AF11" s="30">
        <v>40933.121</v>
      </c>
      <c r="AG11" s="27">
        <f aca="true" t="shared" si="27" ref="AG11:AG74">AF11/AE11*100</f>
        <v>170.66923255568634</v>
      </c>
      <c r="AH11" s="28">
        <f aca="true" t="shared" si="28" ref="AH11:AH74">AF11/AD11*100</f>
        <v>102.58927568922304</v>
      </c>
      <c r="AI11" s="30">
        <v>8420</v>
      </c>
      <c r="AJ11" s="30">
        <f aca="true" t="shared" si="29" ref="AJ11:AJ74">AI11/100*93.2</f>
        <v>7847.4400000000005</v>
      </c>
      <c r="AK11" s="30">
        <v>6233.329</v>
      </c>
      <c r="AL11" s="27">
        <f aca="true" t="shared" si="30" ref="AL11:AL74">AK11/AJ11*100</f>
        <v>79.43136870113055</v>
      </c>
      <c r="AM11" s="28">
        <f aca="true" t="shared" si="31" ref="AM11:AM74">AK11/AI11*100</f>
        <v>74.03003562945368</v>
      </c>
      <c r="AN11" s="30">
        <v>6500</v>
      </c>
      <c r="AO11" s="30">
        <v>5456.75</v>
      </c>
      <c r="AP11" s="30">
        <v>7250.9</v>
      </c>
      <c r="AQ11" s="27">
        <f>AP11/AO11*100</f>
        <v>132.8794612177578</v>
      </c>
      <c r="AR11" s="28">
        <f>AP11/AN11*100</f>
        <v>111.55230769230768</v>
      </c>
      <c r="AS11" s="29"/>
      <c r="AT11" s="29"/>
      <c r="AU11" s="28">
        <v>0</v>
      </c>
      <c r="AV11" s="28"/>
      <c r="AW11" s="28"/>
      <c r="AX11" s="28"/>
      <c r="AY11" s="30">
        <v>410016.4</v>
      </c>
      <c r="AZ11" s="30">
        <f aca="true" t="shared" si="32" ref="AZ11:AZ74">AY11/12*10</f>
        <v>341680.3333333333</v>
      </c>
      <c r="BA11" s="30">
        <v>341680.4</v>
      </c>
      <c r="BB11" s="28"/>
      <c r="BC11" s="28"/>
      <c r="BD11" s="28"/>
      <c r="BE11" s="138">
        <v>3734</v>
      </c>
      <c r="BF11" s="30">
        <f aca="true" t="shared" si="33" ref="BF11:BF74">BE11/12*10</f>
        <v>3111.666666666667</v>
      </c>
      <c r="BG11" s="30">
        <v>2490.6</v>
      </c>
      <c r="BH11" s="28"/>
      <c r="BI11" s="28"/>
      <c r="BJ11" s="30">
        <v>0</v>
      </c>
      <c r="BK11" s="28"/>
      <c r="BL11" s="28"/>
      <c r="BM11" s="28"/>
      <c r="BN11" s="27">
        <f t="shared" si="7"/>
        <v>6760</v>
      </c>
      <c r="BO11" s="27">
        <f aca="true" t="shared" si="34" ref="BO11:BO74">BT11+BW11+BZ11+CC11+CF11</f>
        <v>3681.496</v>
      </c>
      <c r="BP11" s="27">
        <f t="shared" si="8"/>
        <v>4588.9065</v>
      </c>
      <c r="BQ11" s="27">
        <f aca="true" t="shared" si="35" ref="BQ11:BQ74">BP11/BO11*100</f>
        <v>124.64787412508393</v>
      </c>
      <c r="BR11" s="28">
        <f aca="true" t="shared" si="36" ref="BR11:BR74">BP11/BN11*100</f>
        <v>67.88323224852071</v>
      </c>
      <c r="BS11" s="30">
        <v>5960</v>
      </c>
      <c r="BT11" s="30">
        <v>3245.8160000000003</v>
      </c>
      <c r="BU11" s="30">
        <v>3716.7585</v>
      </c>
      <c r="BV11" s="30">
        <v>0</v>
      </c>
      <c r="BW11" s="30">
        <v>0</v>
      </c>
      <c r="BX11" s="30">
        <v>0</v>
      </c>
      <c r="BY11" s="30">
        <v>0</v>
      </c>
      <c r="BZ11" s="30">
        <v>0</v>
      </c>
      <c r="CA11" s="30">
        <v>0</v>
      </c>
      <c r="CB11" s="30">
        <v>800</v>
      </c>
      <c r="CC11" s="30">
        <v>435.68</v>
      </c>
      <c r="CD11" s="30">
        <v>872.148</v>
      </c>
      <c r="CE11" s="30">
        <v>0</v>
      </c>
      <c r="CF11" s="30">
        <v>0</v>
      </c>
      <c r="CG11" s="30">
        <v>0</v>
      </c>
      <c r="CH11" s="30">
        <v>17219.85</v>
      </c>
      <c r="CI11" s="30">
        <v>14349.875</v>
      </c>
      <c r="CJ11" s="30">
        <v>13775.9</v>
      </c>
      <c r="CK11" s="30">
        <v>0</v>
      </c>
      <c r="CL11" s="30">
        <v>0</v>
      </c>
      <c r="CM11" s="30">
        <v>0</v>
      </c>
      <c r="CN11" s="30">
        <v>84708</v>
      </c>
      <c r="CO11" s="30">
        <v>51536.347200000004</v>
      </c>
      <c r="CP11" s="30">
        <v>71092.015</v>
      </c>
      <c r="CQ11" s="30">
        <v>50000</v>
      </c>
      <c r="CR11" s="30">
        <v>30420</v>
      </c>
      <c r="CS11" s="30">
        <v>46115.765</v>
      </c>
      <c r="CT11" s="30">
        <v>0</v>
      </c>
      <c r="CU11" s="30">
        <v>0</v>
      </c>
      <c r="CV11" s="30">
        <v>0</v>
      </c>
      <c r="CW11" s="30">
        <v>0</v>
      </c>
      <c r="CX11" s="30">
        <v>0</v>
      </c>
      <c r="CY11" s="30">
        <v>0</v>
      </c>
      <c r="CZ11" s="30">
        <v>0</v>
      </c>
      <c r="DA11" s="30">
        <v>0</v>
      </c>
      <c r="DB11" s="30">
        <v>0</v>
      </c>
      <c r="DC11" s="30">
        <v>220</v>
      </c>
      <c r="DD11" s="30">
        <v>133.848</v>
      </c>
      <c r="DE11" s="30">
        <v>173.7</v>
      </c>
      <c r="DF11" s="30">
        <v>0</v>
      </c>
      <c r="DG11" s="27">
        <f t="shared" si="9"/>
        <v>602278.25</v>
      </c>
      <c r="DH11" s="27">
        <f t="shared" si="10"/>
        <v>466158.7552</v>
      </c>
      <c r="DI11" s="27">
        <f t="shared" si="11"/>
        <v>511941.9831</v>
      </c>
      <c r="DJ11" s="28"/>
      <c r="DK11" s="28"/>
      <c r="DL11" s="28"/>
      <c r="DM11" s="30">
        <v>3177.7</v>
      </c>
      <c r="DN11" s="30">
        <f aca="true" t="shared" si="37" ref="DN11:DN74">DM11/12*10</f>
        <v>2648.0833333333335</v>
      </c>
      <c r="DO11" s="30">
        <v>2353.1</v>
      </c>
      <c r="DP11" s="28"/>
      <c r="DQ11" s="28"/>
      <c r="DR11" s="28"/>
      <c r="DS11" s="28"/>
      <c r="DT11" s="28"/>
      <c r="DU11" s="30">
        <v>0</v>
      </c>
      <c r="DV11" s="28"/>
      <c r="DW11" s="28"/>
      <c r="DX11" s="28"/>
      <c r="DY11" s="30">
        <v>38000</v>
      </c>
      <c r="DZ11" s="30">
        <f aca="true" t="shared" si="38" ref="DZ11:DZ74">DY11/12*10</f>
        <v>31666.666666666664</v>
      </c>
      <c r="EA11" s="30">
        <v>20000</v>
      </c>
      <c r="EB11" s="28"/>
      <c r="EC11" s="27">
        <f t="shared" si="12"/>
        <v>41177.7</v>
      </c>
      <c r="ED11" s="27">
        <f t="shared" si="12"/>
        <v>34314.75</v>
      </c>
      <c r="EE11" s="27">
        <f t="shared" si="13"/>
        <v>22353.1</v>
      </c>
    </row>
    <row r="12" spans="1:135" s="23" customFormat="1" ht="20.25" customHeight="1">
      <c r="A12" s="20">
        <v>3</v>
      </c>
      <c r="B12" s="21" t="s">
        <v>52</v>
      </c>
      <c r="C12" s="26">
        <v>135919.8178</v>
      </c>
      <c r="D12" s="26">
        <v>70644.9015</v>
      </c>
      <c r="E12" s="27">
        <f t="shared" si="14"/>
        <v>724880.5</v>
      </c>
      <c r="F12" s="27">
        <f t="shared" si="15"/>
        <v>547509.1231036667</v>
      </c>
      <c r="G12" s="27">
        <f t="shared" si="0"/>
        <v>515493.4579000001</v>
      </c>
      <c r="H12" s="27">
        <f t="shared" si="16"/>
        <v>94.15248735542902</v>
      </c>
      <c r="I12" s="27">
        <f t="shared" si="17"/>
        <v>71.11426751029998</v>
      </c>
      <c r="J12" s="27">
        <f t="shared" si="1"/>
        <v>263547.2</v>
      </c>
      <c r="K12" s="27">
        <f t="shared" si="2"/>
        <v>163064.706437</v>
      </c>
      <c r="L12" s="27">
        <f t="shared" si="3"/>
        <v>242516.5079</v>
      </c>
      <c r="M12" s="27">
        <f t="shared" si="18"/>
        <v>148.7240943788754</v>
      </c>
      <c r="N12" s="27">
        <f t="shared" si="19"/>
        <v>92.02014208460571</v>
      </c>
      <c r="O12" s="27">
        <f t="shared" si="4"/>
        <v>93196.6</v>
      </c>
      <c r="P12" s="27">
        <f t="shared" si="20"/>
        <v>56020.476259999996</v>
      </c>
      <c r="Q12" s="27">
        <f t="shared" si="5"/>
        <v>85876.2151</v>
      </c>
      <c r="R12" s="27">
        <f t="shared" si="21"/>
        <v>153.29433241773017</v>
      </c>
      <c r="S12" s="28">
        <f t="shared" si="22"/>
        <v>92.1452232162976</v>
      </c>
      <c r="T12" s="30">
        <v>31637.1</v>
      </c>
      <c r="U12" s="26">
        <v>19017.06081</v>
      </c>
      <c r="V12" s="30">
        <v>28832.7791</v>
      </c>
      <c r="W12" s="27">
        <f t="shared" si="23"/>
        <v>151.6153278788406</v>
      </c>
      <c r="X12" s="28">
        <f t="shared" si="24"/>
        <v>91.13597358797108</v>
      </c>
      <c r="Y12" s="30">
        <v>29564.1</v>
      </c>
      <c r="Z12" s="30">
        <v>15431.573277</v>
      </c>
      <c r="AA12" s="30">
        <v>30159.6256</v>
      </c>
      <c r="AB12" s="27">
        <f t="shared" si="25"/>
        <v>195.44102897759257</v>
      </c>
      <c r="AC12" s="28">
        <f t="shared" si="26"/>
        <v>102.01435389543398</v>
      </c>
      <c r="AD12" s="30">
        <v>61559.5</v>
      </c>
      <c r="AE12" s="26">
        <f t="shared" si="6"/>
        <v>37003.41545</v>
      </c>
      <c r="AF12" s="30">
        <v>57043.436</v>
      </c>
      <c r="AG12" s="27">
        <f t="shared" si="27"/>
        <v>154.15721847913906</v>
      </c>
      <c r="AH12" s="28">
        <f t="shared" si="28"/>
        <v>92.66390402781049</v>
      </c>
      <c r="AI12" s="30">
        <v>11624</v>
      </c>
      <c r="AJ12" s="30">
        <f t="shared" si="29"/>
        <v>10833.568</v>
      </c>
      <c r="AK12" s="30">
        <v>9379.9935</v>
      </c>
      <c r="AL12" s="27">
        <f t="shared" si="30"/>
        <v>86.58267987056527</v>
      </c>
      <c r="AM12" s="28">
        <f t="shared" si="31"/>
        <v>80.69505763936682</v>
      </c>
      <c r="AN12" s="30">
        <v>13000</v>
      </c>
      <c r="AO12" s="30">
        <v>10913.5</v>
      </c>
      <c r="AP12" s="30">
        <v>15717.7</v>
      </c>
      <c r="AQ12" s="27">
        <f>AP12/AO12*100</f>
        <v>144.0207082970633</v>
      </c>
      <c r="AR12" s="28">
        <f>AP12/AN12*100</f>
        <v>120.90538461538462</v>
      </c>
      <c r="AS12" s="29"/>
      <c r="AT12" s="29"/>
      <c r="AU12" s="28">
        <v>0</v>
      </c>
      <c r="AV12" s="28"/>
      <c r="AW12" s="28"/>
      <c r="AX12" s="28"/>
      <c r="AY12" s="30">
        <v>321316.7</v>
      </c>
      <c r="AZ12" s="30">
        <f t="shared" si="32"/>
        <v>267763.9166666667</v>
      </c>
      <c r="BA12" s="30">
        <v>267763.9</v>
      </c>
      <c r="BB12" s="28"/>
      <c r="BC12" s="28"/>
      <c r="BD12" s="28"/>
      <c r="BE12" s="138">
        <v>3500.6</v>
      </c>
      <c r="BF12" s="30">
        <f t="shared" si="33"/>
        <v>2917.1666666666665</v>
      </c>
      <c r="BG12" s="30">
        <v>2334.9</v>
      </c>
      <c r="BH12" s="28"/>
      <c r="BI12" s="28"/>
      <c r="BJ12" s="30">
        <v>0</v>
      </c>
      <c r="BK12" s="28"/>
      <c r="BL12" s="28"/>
      <c r="BM12" s="28"/>
      <c r="BN12" s="27">
        <f t="shared" si="7"/>
        <v>12659.5</v>
      </c>
      <c r="BO12" s="27">
        <f t="shared" si="34"/>
        <v>6894.3637</v>
      </c>
      <c r="BP12" s="27">
        <f t="shared" si="8"/>
        <v>12792.862000000001</v>
      </c>
      <c r="BQ12" s="27">
        <f t="shared" si="35"/>
        <v>185.55536894579555</v>
      </c>
      <c r="BR12" s="28">
        <f t="shared" si="36"/>
        <v>101.05345392788026</v>
      </c>
      <c r="BS12" s="30">
        <v>6195.5</v>
      </c>
      <c r="BT12" s="30">
        <v>3374.0693</v>
      </c>
      <c r="BU12" s="30">
        <v>6846.737</v>
      </c>
      <c r="BV12" s="30">
        <v>0</v>
      </c>
      <c r="BW12" s="30">
        <v>0</v>
      </c>
      <c r="BX12" s="30">
        <v>0</v>
      </c>
      <c r="BY12" s="30">
        <v>0</v>
      </c>
      <c r="BZ12" s="30">
        <v>0</v>
      </c>
      <c r="CA12" s="30">
        <v>0</v>
      </c>
      <c r="CB12" s="30">
        <v>6464</v>
      </c>
      <c r="CC12" s="30">
        <v>3520.2944</v>
      </c>
      <c r="CD12" s="30">
        <v>5946.125</v>
      </c>
      <c r="CE12" s="30">
        <v>0</v>
      </c>
      <c r="CF12" s="30">
        <v>0</v>
      </c>
      <c r="CG12" s="30">
        <v>0</v>
      </c>
      <c r="CH12" s="30">
        <v>5396.8</v>
      </c>
      <c r="CI12" s="30">
        <v>4497.333333333334</v>
      </c>
      <c r="CJ12" s="30">
        <v>2878.15</v>
      </c>
      <c r="CK12" s="30">
        <v>1980</v>
      </c>
      <c r="CL12" s="30">
        <v>1204.632</v>
      </c>
      <c r="CM12" s="30">
        <v>1870</v>
      </c>
      <c r="CN12" s="30">
        <v>98823</v>
      </c>
      <c r="CO12" s="30">
        <v>60123.9132</v>
      </c>
      <c r="CP12" s="30">
        <v>74672.22</v>
      </c>
      <c r="CQ12" s="30">
        <v>44640</v>
      </c>
      <c r="CR12" s="30">
        <v>27158.976</v>
      </c>
      <c r="CS12" s="30">
        <v>29495.965</v>
      </c>
      <c r="CT12" s="30">
        <v>1700</v>
      </c>
      <c r="CU12" s="30">
        <v>1034.28</v>
      </c>
      <c r="CV12" s="30">
        <v>8172.339</v>
      </c>
      <c r="CW12" s="30">
        <v>1000</v>
      </c>
      <c r="CX12" s="30">
        <v>608.4</v>
      </c>
      <c r="CY12" s="30">
        <v>3875.5527</v>
      </c>
      <c r="CZ12" s="30">
        <v>0</v>
      </c>
      <c r="DA12" s="30">
        <v>0</v>
      </c>
      <c r="DB12" s="30">
        <v>0</v>
      </c>
      <c r="DC12" s="30">
        <v>0</v>
      </c>
      <c r="DD12" s="30">
        <v>0</v>
      </c>
      <c r="DE12" s="30">
        <v>0</v>
      </c>
      <c r="DF12" s="30">
        <v>0</v>
      </c>
      <c r="DG12" s="27">
        <f t="shared" si="9"/>
        <v>593761.3</v>
      </c>
      <c r="DH12" s="27">
        <f t="shared" si="10"/>
        <v>438243.1231036667</v>
      </c>
      <c r="DI12" s="27">
        <f t="shared" si="11"/>
        <v>515493.4579000001</v>
      </c>
      <c r="DJ12" s="28"/>
      <c r="DK12" s="28"/>
      <c r="DL12" s="28"/>
      <c r="DM12" s="30">
        <v>131119.2</v>
      </c>
      <c r="DN12" s="30">
        <f t="shared" si="37"/>
        <v>109266</v>
      </c>
      <c r="DO12" s="30">
        <v>0</v>
      </c>
      <c r="DP12" s="28"/>
      <c r="DQ12" s="28"/>
      <c r="DR12" s="28"/>
      <c r="DS12" s="28"/>
      <c r="DT12" s="28"/>
      <c r="DU12" s="30">
        <v>0</v>
      </c>
      <c r="DV12" s="28"/>
      <c r="DW12" s="28"/>
      <c r="DX12" s="28"/>
      <c r="DY12" s="30">
        <v>0</v>
      </c>
      <c r="DZ12" s="30">
        <f t="shared" si="38"/>
        <v>0</v>
      </c>
      <c r="EA12" s="30">
        <v>0</v>
      </c>
      <c r="EB12" s="28"/>
      <c r="EC12" s="27">
        <f t="shared" si="12"/>
        <v>131119.2</v>
      </c>
      <c r="ED12" s="27">
        <f t="shared" si="12"/>
        <v>109266</v>
      </c>
      <c r="EE12" s="27">
        <f t="shared" si="13"/>
        <v>0</v>
      </c>
    </row>
    <row r="13" spans="1:135" s="23" customFormat="1" ht="20.25" customHeight="1">
      <c r="A13" s="20">
        <v>4</v>
      </c>
      <c r="B13" s="21" t="s">
        <v>53</v>
      </c>
      <c r="C13" s="26">
        <v>1018.0371</v>
      </c>
      <c r="D13" s="26">
        <v>10070.3727</v>
      </c>
      <c r="E13" s="27">
        <f t="shared" si="14"/>
        <v>350299.99999999994</v>
      </c>
      <c r="F13" s="27">
        <f t="shared" si="15"/>
        <v>263579.3222666666</v>
      </c>
      <c r="G13" s="27">
        <f t="shared" si="0"/>
        <v>295293.2802</v>
      </c>
      <c r="H13" s="27">
        <f t="shared" si="16"/>
        <v>112.03203561668163</v>
      </c>
      <c r="I13" s="27">
        <f t="shared" si="17"/>
        <v>84.2972538395661</v>
      </c>
      <c r="J13" s="27">
        <f t="shared" si="1"/>
        <v>130201.8</v>
      </c>
      <c r="K13" s="27">
        <f t="shared" si="2"/>
        <v>80164.1556</v>
      </c>
      <c r="L13" s="27">
        <f t="shared" si="3"/>
        <v>113144.35020000002</v>
      </c>
      <c r="M13" s="27">
        <f t="shared" si="18"/>
        <v>141.14082454078766</v>
      </c>
      <c r="N13" s="27">
        <f t="shared" si="19"/>
        <v>86.8992212089234</v>
      </c>
      <c r="O13" s="27">
        <f t="shared" si="4"/>
        <v>43000</v>
      </c>
      <c r="P13" s="27">
        <f t="shared" si="20"/>
        <v>25847.3</v>
      </c>
      <c r="Q13" s="27">
        <f t="shared" si="5"/>
        <v>38987.1266</v>
      </c>
      <c r="R13" s="27">
        <f t="shared" si="21"/>
        <v>150.83636047091963</v>
      </c>
      <c r="S13" s="28">
        <f t="shared" si="22"/>
        <v>90.66773627906977</v>
      </c>
      <c r="T13" s="30">
        <v>4300</v>
      </c>
      <c r="U13" s="26">
        <v>2584.73</v>
      </c>
      <c r="V13" s="30">
        <v>2987.1716</v>
      </c>
      <c r="W13" s="27">
        <f t="shared" si="23"/>
        <v>115.56996668897719</v>
      </c>
      <c r="X13" s="28">
        <f t="shared" si="24"/>
        <v>69.46910697674419</v>
      </c>
      <c r="Y13" s="30">
        <v>24000</v>
      </c>
      <c r="Z13" s="30">
        <v>12527.28</v>
      </c>
      <c r="AA13" s="30">
        <v>19095.1725</v>
      </c>
      <c r="AB13" s="27">
        <f t="shared" si="25"/>
        <v>152.42871956242695</v>
      </c>
      <c r="AC13" s="28">
        <f t="shared" si="26"/>
        <v>79.56321875</v>
      </c>
      <c r="AD13" s="30">
        <v>38700</v>
      </c>
      <c r="AE13" s="26">
        <f t="shared" si="6"/>
        <v>23262.57</v>
      </c>
      <c r="AF13" s="30">
        <v>35999.955</v>
      </c>
      <c r="AG13" s="27">
        <f t="shared" si="27"/>
        <v>154.7548486689132</v>
      </c>
      <c r="AH13" s="28">
        <f t="shared" si="28"/>
        <v>93.02313953488373</v>
      </c>
      <c r="AI13" s="30">
        <v>4881.8</v>
      </c>
      <c r="AJ13" s="30">
        <f t="shared" si="29"/>
        <v>4549.837600000001</v>
      </c>
      <c r="AK13" s="30">
        <v>4592.0564</v>
      </c>
      <c r="AL13" s="27">
        <f t="shared" si="30"/>
        <v>100.92791883385024</v>
      </c>
      <c r="AM13" s="28">
        <f t="shared" si="31"/>
        <v>94.06482035314843</v>
      </c>
      <c r="AN13" s="30">
        <v>8200</v>
      </c>
      <c r="AO13" s="30">
        <v>6883.9</v>
      </c>
      <c r="AP13" s="30">
        <v>8620.4</v>
      </c>
      <c r="AQ13" s="27">
        <f>AP13/AO13*100</f>
        <v>125.22552622786503</v>
      </c>
      <c r="AR13" s="28">
        <f>AP13/AN13*100</f>
        <v>105.12682926829268</v>
      </c>
      <c r="AS13" s="29"/>
      <c r="AT13" s="29"/>
      <c r="AU13" s="28">
        <v>0</v>
      </c>
      <c r="AV13" s="28"/>
      <c r="AW13" s="28"/>
      <c r="AX13" s="28"/>
      <c r="AY13" s="30">
        <v>211243.5</v>
      </c>
      <c r="AZ13" s="30">
        <f t="shared" si="32"/>
        <v>176036.25</v>
      </c>
      <c r="BA13" s="30">
        <v>176036.3</v>
      </c>
      <c r="BB13" s="28"/>
      <c r="BC13" s="28"/>
      <c r="BD13" s="28"/>
      <c r="BE13" s="138">
        <v>3500.6</v>
      </c>
      <c r="BF13" s="30">
        <f t="shared" si="33"/>
        <v>2917.1666666666665</v>
      </c>
      <c r="BG13" s="30">
        <v>2334.9</v>
      </c>
      <c r="BH13" s="28"/>
      <c r="BI13" s="28"/>
      <c r="BJ13" s="30">
        <v>0</v>
      </c>
      <c r="BK13" s="28"/>
      <c r="BL13" s="28"/>
      <c r="BM13" s="28"/>
      <c r="BN13" s="27">
        <f t="shared" si="7"/>
        <v>2150</v>
      </c>
      <c r="BO13" s="27">
        <f t="shared" si="34"/>
        <v>1170.8899999999999</v>
      </c>
      <c r="BP13" s="27">
        <f t="shared" si="8"/>
        <v>2088.5947</v>
      </c>
      <c r="BQ13" s="27">
        <f t="shared" si="35"/>
        <v>178.37667927815596</v>
      </c>
      <c r="BR13" s="28">
        <f t="shared" si="36"/>
        <v>97.14393953488373</v>
      </c>
      <c r="BS13" s="30">
        <v>950</v>
      </c>
      <c r="BT13" s="30">
        <v>517.37</v>
      </c>
      <c r="BU13" s="30">
        <v>667.0947</v>
      </c>
      <c r="BV13" s="30">
        <v>0</v>
      </c>
      <c r="BW13" s="30">
        <v>0</v>
      </c>
      <c r="BX13" s="30">
        <v>0</v>
      </c>
      <c r="BY13" s="30">
        <v>0</v>
      </c>
      <c r="BZ13" s="30">
        <v>0</v>
      </c>
      <c r="CA13" s="30">
        <v>0</v>
      </c>
      <c r="CB13" s="30">
        <v>1200</v>
      </c>
      <c r="CC13" s="30">
        <v>653.52</v>
      </c>
      <c r="CD13" s="30">
        <v>1421.5</v>
      </c>
      <c r="CE13" s="30">
        <v>0</v>
      </c>
      <c r="CF13" s="30">
        <v>0</v>
      </c>
      <c r="CG13" s="30">
        <v>0</v>
      </c>
      <c r="CH13" s="30">
        <v>5354.1</v>
      </c>
      <c r="CI13" s="30">
        <v>4461.75</v>
      </c>
      <c r="CJ13" s="30">
        <v>3777.73</v>
      </c>
      <c r="CK13" s="30">
        <v>2000</v>
      </c>
      <c r="CL13" s="30">
        <v>1216.8</v>
      </c>
      <c r="CM13" s="30">
        <v>1289.71</v>
      </c>
      <c r="CN13" s="30">
        <v>45740</v>
      </c>
      <c r="CO13" s="30">
        <v>27828.216</v>
      </c>
      <c r="CP13" s="30">
        <v>38248.05</v>
      </c>
      <c r="CQ13" s="30">
        <v>18200</v>
      </c>
      <c r="CR13" s="30">
        <v>11072.88</v>
      </c>
      <c r="CS13" s="30">
        <v>12585.48</v>
      </c>
      <c r="CT13" s="30">
        <v>0</v>
      </c>
      <c r="CU13" s="30">
        <v>0</v>
      </c>
      <c r="CV13" s="30">
        <v>0</v>
      </c>
      <c r="CW13" s="30">
        <v>0</v>
      </c>
      <c r="CX13" s="30">
        <v>0</v>
      </c>
      <c r="CY13" s="30">
        <v>0</v>
      </c>
      <c r="CZ13" s="30">
        <v>0</v>
      </c>
      <c r="DA13" s="30">
        <v>0</v>
      </c>
      <c r="DB13" s="30">
        <v>0</v>
      </c>
      <c r="DC13" s="30">
        <v>230</v>
      </c>
      <c r="DD13" s="30">
        <v>139.932</v>
      </c>
      <c r="DE13" s="30">
        <v>223.24</v>
      </c>
      <c r="DF13" s="30">
        <v>0</v>
      </c>
      <c r="DG13" s="27">
        <f t="shared" si="9"/>
        <v>350299.99999999994</v>
      </c>
      <c r="DH13" s="27">
        <f t="shared" si="10"/>
        <v>263579.3222666666</v>
      </c>
      <c r="DI13" s="27">
        <f t="shared" si="11"/>
        <v>295293.2802</v>
      </c>
      <c r="DJ13" s="28"/>
      <c r="DK13" s="28"/>
      <c r="DL13" s="28"/>
      <c r="DM13" s="30">
        <v>0</v>
      </c>
      <c r="DN13" s="30">
        <f t="shared" si="37"/>
        <v>0</v>
      </c>
      <c r="DO13" s="30">
        <v>0</v>
      </c>
      <c r="DP13" s="28"/>
      <c r="DQ13" s="28"/>
      <c r="DR13" s="28"/>
      <c r="DS13" s="28"/>
      <c r="DT13" s="28"/>
      <c r="DU13" s="30">
        <v>0</v>
      </c>
      <c r="DV13" s="28"/>
      <c r="DW13" s="28"/>
      <c r="DX13" s="28"/>
      <c r="DY13" s="30">
        <v>8800</v>
      </c>
      <c r="DZ13" s="30">
        <f t="shared" si="38"/>
        <v>7333.333333333334</v>
      </c>
      <c r="EA13" s="30">
        <v>8800</v>
      </c>
      <c r="EB13" s="28"/>
      <c r="EC13" s="27">
        <f t="shared" si="12"/>
        <v>8800</v>
      </c>
      <c r="ED13" s="27">
        <f t="shared" si="12"/>
        <v>7333.333333333334</v>
      </c>
      <c r="EE13" s="27">
        <f t="shared" si="13"/>
        <v>8800</v>
      </c>
    </row>
    <row r="14" spans="1:135" s="23" customFormat="1" ht="20.25" customHeight="1">
      <c r="A14" s="20">
        <v>5</v>
      </c>
      <c r="B14" s="21" t="s">
        <v>54</v>
      </c>
      <c r="C14" s="26">
        <v>2361.394</v>
      </c>
      <c r="D14" s="26">
        <v>3684.7509</v>
      </c>
      <c r="E14" s="27">
        <f t="shared" si="14"/>
        <v>39366</v>
      </c>
      <c r="F14" s="27">
        <f t="shared" si="15"/>
        <v>29395.291082666667</v>
      </c>
      <c r="G14" s="27">
        <f t="shared" si="0"/>
        <v>30145.582200000004</v>
      </c>
      <c r="H14" s="27">
        <f t="shared" si="16"/>
        <v>102.55241941718943</v>
      </c>
      <c r="I14" s="27">
        <f t="shared" si="17"/>
        <v>76.57771223898797</v>
      </c>
      <c r="J14" s="27">
        <f t="shared" si="1"/>
        <v>14138.5</v>
      </c>
      <c r="K14" s="27">
        <f t="shared" si="2"/>
        <v>8372.374416</v>
      </c>
      <c r="L14" s="27">
        <f t="shared" si="3"/>
        <v>9122.6822</v>
      </c>
      <c r="M14" s="27">
        <f t="shared" si="18"/>
        <v>108.96170843203244</v>
      </c>
      <c r="N14" s="27">
        <f t="shared" si="19"/>
        <v>64.52369204653958</v>
      </c>
      <c r="O14" s="27">
        <f t="shared" si="4"/>
        <v>5516.2</v>
      </c>
      <c r="P14" s="27">
        <f t="shared" si="20"/>
        <v>3315.78782</v>
      </c>
      <c r="Q14" s="27">
        <f t="shared" si="5"/>
        <v>4830.023999999999</v>
      </c>
      <c r="R14" s="27">
        <f t="shared" si="21"/>
        <v>145.66746312494746</v>
      </c>
      <c r="S14" s="28">
        <f t="shared" si="22"/>
        <v>87.56071208440592</v>
      </c>
      <c r="T14" s="30">
        <v>116.5</v>
      </c>
      <c r="U14" s="26">
        <v>70.02815</v>
      </c>
      <c r="V14" s="30">
        <v>91.579</v>
      </c>
      <c r="W14" s="27">
        <f t="shared" si="23"/>
        <v>130.77455280483633</v>
      </c>
      <c r="X14" s="28">
        <f t="shared" si="24"/>
        <v>78.60858369098712</v>
      </c>
      <c r="Y14" s="30">
        <v>2626.8</v>
      </c>
      <c r="Z14" s="30">
        <v>1371.1107960000002</v>
      </c>
      <c r="AA14" s="30">
        <v>1688.032</v>
      </c>
      <c r="AB14" s="27">
        <f t="shared" si="25"/>
        <v>123.11419361036084</v>
      </c>
      <c r="AC14" s="28">
        <f t="shared" si="26"/>
        <v>64.26191563880005</v>
      </c>
      <c r="AD14" s="30">
        <v>5399.7</v>
      </c>
      <c r="AE14" s="26">
        <f t="shared" si="6"/>
        <v>3245.75967</v>
      </c>
      <c r="AF14" s="30">
        <v>4738.445</v>
      </c>
      <c r="AG14" s="27">
        <f t="shared" si="27"/>
        <v>145.9887817264055</v>
      </c>
      <c r="AH14" s="28">
        <f t="shared" si="28"/>
        <v>87.75385669574234</v>
      </c>
      <c r="AI14" s="30">
        <v>176</v>
      </c>
      <c r="AJ14" s="30">
        <f t="shared" si="29"/>
        <v>164.032</v>
      </c>
      <c r="AK14" s="30">
        <v>948.85</v>
      </c>
      <c r="AL14" s="27">
        <f t="shared" si="30"/>
        <v>578.4542040577448</v>
      </c>
      <c r="AM14" s="28">
        <f t="shared" si="31"/>
        <v>539.1193181818182</v>
      </c>
      <c r="AN14" s="26">
        <v>0</v>
      </c>
      <c r="AO14" s="30">
        <f>AN14/100*83.95</f>
        <v>0</v>
      </c>
      <c r="AP14" s="27"/>
      <c r="AQ14" s="27"/>
      <c r="AR14" s="28"/>
      <c r="AS14" s="29"/>
      <c r="AT14" s="29"/>
      <c r="AU14" s="28">
        <v>0</v>
      </c>
      <c r="AV14" s="28"/>
      <c r="AW14" s="28"/>
      <c r="AX14" s="28"/>
      <c r="AY14" s="30">
        <v>25227.5</v>
      </c>
      <c r="AZ14" s="30">
        <f t="shared" si="32"/>
        <v>21022.916666666664</v>
      </c>
      <c r="BA14" s="30">
        <v>21022.9</v>
      </c>
      <c r="BB14" s="28"/>
      <c r="BC14" s="28"/>
      <c r="BD14" s="28"/>
      <c r="BE14" s="138">
        <v>0</v>
      </c>
      <c r="BF14" s="30">
        <f t="shared" si="33"/>
        <v>0</v>
      </c>
      <c r="BG14" s="30">
        <v>0</v>
      </c>
      <c r="BH14" s="28"/>
      <c r="BI14" s="28"/>
      <c r="BJ14" s="30">
        <v>0</v>
      </c>
      <c r="BK14" s="28"/>
      <c r="BL14" s="28"/>
      <c r="BM14" s="28"/>
      <c r="BN14" s="27">
        <f t="shared" si="7"/>
        <v>300</v>
      </c>
      <c r="BO14" s="27">
        <f t="shared" si="34"/>
        <v>163.38</v>
      </c>
      <c r="BP14" s="27">
        <f t="shared" si="8"/>
        <v>538.4</v>
      </c>
      <c r="BQ14" s="27">
        <f t="shared" si="35"/>
        <v>329.538499204309</v>
      </c>
      <c r="BR14" s="28">
        <f t="shared" si="36"/>
        <v>179.46666666666667</v>
      </c>
      <c r="BS14" s="30">
        <v>300</v>
      </c>
      <c r="BT14" s="30">
        <v>163.38</v>
      </c>
      <c r="BU14" s="30">
        <v>538.4</v>
      </c>
      <c r="BV14" s="30">
        <v>0</v>
      </c>
      <c r="BW14" s="30">
        <v>0</v>
      </c>
      <c r="BX14" s="30">
        <v>0</v>
      </c>
      <c r="BY14" s="30">
        <v>0</v>
      </c>
      <c r="BZ14" s="30">
        <v>0</v>
      </c>
      <c r="CA14" s="30">
        <v>0</v>
      </c>
      <c r="CB14" s="30">
        <v>0</v>
      </c>
      <c r="CC14" s="30">
        <v>0</v>
      </c>
      <c r="CD14" s="30">
        <v>0</v>
      </c>
      <c r="CE14" s="30">
        <v>0</v>
      </c>
      <c r="CF14" s="30">
        <v>0</v>
      </c>
      <c r="CG14" s="30">
        <v>0</v>
      </c>
      <c r="CH14" s="30">
        <v>0</v>
      </c>
      <c r="CI14" s="30">
        <v>0</v>
      </c>
      <c r="CJ14" s="30">
        <v>0</v>
      </c>
      <c r="CK14" s="30">
        <v>0</v>
      </c>
      <c r="CL14" s="30">
        <v>0</v>
      </c>
      <c r="CM14" s="30">
        <v>0</v>
      </c>
      <c r="CN14" s="30">
        <v>5347.5</v>
      </c>
      <c r="CO14" s="30">
        <v>3253.4190000000003</v>
      </c>
      <c r="CP14" s="30">
        <v>683.04</v>
      </c>
      <c r="CQ14" s="30">
        <v>1531.5</v>
      </c>
      <c r="CR14" s="30">
        <v>931.7646</v>
      </c>
      <c r="CS14" s="30">
        <v>667.04</v>
      </c>
      <c r="CT14" s="30">
        <v>0</v>
      </c>
      <c r="CU14" s="30">
        <v>0</v>
      </c>
      <c r="CV14" s="30">
        <v>0</v>
      </c>
      <c r="CW14" s="30">
        <v>0</v>
      </c>
      <c r="CX14" s="30">
        <v>0</v>
      </c>
      <c r="CY14" s="30">
        <v>0</v>
      </c>
      <c r="CZ14" s="30">
        <v>0</v>
      </c>
      <c r="DA14" s="30">
        <v>0</v>
      </c>
      <c r="DB14" s="30">
        <v>0</v>
      </c>
      <c r="DC14" s="30">
        <v>172</v>
      </c>
      <c r="DD14" s="30">
        <v>104.6448</v>
      </c>
      <c r="DE14" s="30">
        <v>434.3362</v>
      </c>
      <c r="DF14" s="30">
        <v>0</v>
      </c>
      <c r="DG14" s="27">
        <f t="shared" si="9"/>
        <v>39366</v>
      </c>
      <c r="DH14" s="27">
        <f t="shared" si="10"/>
        <v>29395.291082666667</v>
      </c>
      <c r="DI14" s="27">
        <f t="shared" si="11"/>
        <v>30145.582200000004</v>
      </c>
      <c r="DJ14" s="28"/>
      <c r="DK14" s="28"/>
      <c r="DL14" s="28"/>
      <c r="DM14" s="30">
        <v>0</v>
      </c>
      <c r="DN14" s="30">
        <f t="shared" si="37"/>
        <v>0</v>
      </c>
      <c r="DO14" s="30">
        <v>0</v>
      </c>
      <c r="DP14" s="28"/>
      <c r="DQ14" s="28"/>
      <c r="DR14" s="28"/>
      <c r="DS14" s="28"/>
      <c r="DT14" s="28"/>
      <c r="DU14" s="30">
        <v>0</v>
      </c>
      <c r="DV14" s="28"/>
      <c r="DW14" s="28"/>
      <c r="DX14" s="28"/>
      <c r="DY14" s="30">
        <v>0</v>
      </c>
      <c r="DZ14" s="30">
        <f t="shared" si="38"/>
        <v>0</v>
      </c>
      <c r="EA14" s="30">
        <v>0</v>
      </c>
      <c r="EB14" s="28"/>
      <c r="EC14" s="27">
        <f t="shared" si="12"/>
        <v>0</v>
      </c>
      <c r="ED14" s="27">
        <f t="shared" si="12"/>
        <v>0</v>
      </c>
      <c r="EE14" s="27">
        <f t="shared" si="13"/>
        <v>0</v>
      </c>
    </row>
    <row r="15" spans="1:135" s="23" customFormat="1" ht="20.25" customHeight="1">
      <c r="A15" s="20">
        <v>6</v>
      </c>
      <c r="B15" s="21" t="s">
        <v>55</v>
      </c>
      <c r="C15" s="26">
        <v>1896.6969</v>
      </c>
      <c r="D15" s="26">
        <v>4242.2633</v>
      </c>
      <c r="E15" s="27">
        <f t="shared" si="14"/>
        <v>18407.4</v>
      </c>
      <c r="F15" s="27">
        <f t="shared" si="15"/>
        <v>13718.947666666665</v>
      </c>
      <c r="G15" s="27">
        <f t="shared" si="0"/>
        <v>18076.6266</v>
      </c>
      <c r="H15" s="27">
        <f t="shared" si="16"/>
        <v>131.76394457660422</v>
      </c>
      <c r="I15" s="27">
        <f t="shared" si="17"/>
        <v>98.20304116822581</v>
      </c>
      <c r="J15" s="27">
        <f t="shared" si="1"/>
        <v>7180</v>
      </c>
      <c r="K15" s="27">
        <f t="shared" si="2"/>
        <v>4362.781</v>
      </c>
      <c r="L15" s="27">
        <f t="shared" si="3"/>
        <v>8720.3266</v>
      </c>
      <c r="M15" s="27">
        <f t="shared" si="18"/>
        <v>199.8799985605512</v>
      </c>
      <c r="N15" s="27">
        <f t="shared" si="19"/>
        <v>121.45301671309193</v>
      </c>
      <c r="O15" s="27">
        <f t="shared" si="4"/>
        <v>4130</v>
      </c>
      <c r="P15" s="27">
        <f t="shared" si="20"/>
        <v>2482.543</v>
      </c>
      <c r="Q15" s="27">
        <f t="shared" si="5"/>
        <v>4419.194</v>
      </c>
      <c r="R15" s="27">
        <f t="shared" si="21"/>
        <v>178.0107736301043</v>
      </c>
      <c r="S15" s="28">
        <f t="shared" si="22"/>
        <v>107.0022760290557</v>
      </c>
      <c r="T15" s="30">
        <v>530</v>
      </c>
      <c r="U15" s="26">
        <v>318.58299999999997</v>
      </c>
      <c r="V15" s="30">
        <v>496.035</v>
      </c>
      <c r="W15" s="27">
        <f t="shared" si="23"/>
        <v>155.70039832633884</v>
      </c>
      <c r="X15" s="28">
        <f t="shared" si="24"/>
        <v>93.59150943396227</v>
      </c>
      <c r="Y15" s="30">
        <v>1400</v>
      </c>
      <c r="Z15" s="30">
        <v>730.758</v>
      </c>
      <c r="AA15" s="30">
        <v>1077.4466</v>
      </c>
      <c r="AB15" s="27">
        <f t="shared" si="25"/>
        <v>147.44232700839402</v>
      </c>
      <c r="AC15" s="28">
        <f t="shared" si="26"/>
        <v>76.96047142857142</v>
      </c>
      <c r="AD15" s="30">
        <v>3600</v>
      </c>
      <c r="AE15" s="26">
        <f t="shared" si="6"/>
        <v>2163.96</v>
      </c>
      <c r="AF15" s="30">
        <v>3923.159</v>
      </c>
      <c r="AG15" s="27">
        <f t="shared" si="27"/>
        <v>181.29535666093645</v>
      </c>
      <c r="AH15" s="28">
        <f t="shared" si="28"/>
        <v>108.97663888888889</v>
      </c>
      <c r="AI15" s="30">
        <v>450</v>
      </c>
      <c r="AJ15" s="30">
        <f t="shared" si="29"/>
        <v>419.40000000000003</v>
      </c>
      <c r="AK15" s="30">
        <v>498</v>
      </c>
      <c r="AL15" s="27">
        <f t="shared" si="30"/>
        <v>118.74105865522174</v>
      </c>
      <c r="AM15" s="28">
        <f t="shared" si="31"/>
        <v>110.66666666666667</v>
      </c>
      <c r="AN15" s="29">
        <v>0</v>
      </c>
      <c r="AO15" s="29"/>
      <c r="AP15" s="27"/>
      <c r="AQ15" s="27"/>
      <c r="AR15" s="28"/>
      <c r="AS15" s="29"/>
      <c r="AT15" s="29"/>
      <c r="AU15" s="28">
        <v>0</v>
      </c>
      <c r="AV15" s="28"/>
      <c r="AW15" s="28"/>
      <c r="AX15" s="28"/>
      <c r="AY15" s="30">
        <v>11227.4</v>
      </c>
      <c r="AZ15" s="30">
        <f t="shared" si="32"/>
        <v>9356.166666666666</v>
      </c>
      <c r="BA15" s="30">
        <v>9356.3</v>
      </c>
      <c r="BB15" s="28"/>
      <c r="BC15" s="28"/>
      <c r="BD15" s="28"/>
      <c r="BE15" s="138">
        <v>0</v>
      </c>
      <c r="BF15" s="30">
        <f t="shared" si="33"/>
        <v>0</v>
      </c>
      <c r="BG15" s="30">
        <v>0</v>
      </c>
      <c r="BH15" s="28"/>
      <c r="BI15" s="28"/>
      <c r="BJ15" s="30">
        <v>0</v>
      </c>
      <c r="BK15" s="28"/>
      <c r="BL15" s="28"/>
      <c r="BM15" s="28"/>
      <c r="BN15" s="27">
        <f t="shared" si="7"/>
        <v>0</v>
      </c>
      <c r="BO15" s="27">
        <f t="shared" si="34"/>
        <v>0</v>
      </c>
      <c r="BP15" s="27">
        <f t="shared" si="8"/>
        <v>0</v>
      </c>
      <c r="BQ15" s="27" t="e">
        <f t="shared" si="35"/>
        <v>#DIV/0!</v>
      </c>
      <c r="BR15" s="28" t="e">
        <f t="shared" si="36"/>
        <v>#DIV/0!</v>
      </c>
      <c r="BS15" s="30">
        <v>0</v>
      </c>
      <c r="BT15" s="30">
        <v>0</v>
      </c>
      <c r="BU15" s="30">
        <v>0</v>
      </c>
      <c r="BV15" s="30">
        <v>0</v>
      </c>
      <c r="BW15" s="30">
        <v>0</v>
      </c>
      <c r="BX15" s="30">
        <v>0</v>
      </c>
      <c r="BY15" s="30">
        <v>0</v>
      </c>
      <c r="BZ15" s="30">
        <v>0</v>
      </c>
      <c r="CA15" s="30">
        <v>0</v>
      </c>
      <c r="CB15" s="30">
        <v>0</v>
      </c>
      <c r="CC15" s="30">
        <v>0</v>
      </c>
      <c r="CD15" s="30">
        <v>0</v>
      </c>
      <c r="CE15" s="30">
        <v>0</v>
      </c>
      <c r="CF15" s="30">
        <v>0</v>
      </c>
      <c r="CG15" s="30">
        <v>0</v>
      </c>
      <c r="CH15" s="30">
        <v>0</v>
      </c>
      <c r="CI15" s="30">
        <v>0</v>
      </c>
      <c r="CJ15" s="30">
        <v>0</v>
      </c>
      <c r="CK15" s="30">
        <v>0</v>
      </c>
      <c r="CL15" s="30">
        <v>0</v>
      </c>
      <c r="CM15" s="30">
        <v>0</v>
      </c>
      <c r="CN15" s="30">
        <v>1200</v>
      </c>
      <c r="CO15" s="30">
        <v>730.08</v>
      </c>
      <c r="CP15" s="30">
        <v>839.32</v>
      </c>
      <c r="CQ15" s="30">
        <v>1200</v>
      </c>
      <c r="CR15" s="30">
        <v>730.08</v>
      </c>
      <c r="CS15" s="30">
        <v>824.32</v>
      </c>
      <c r="CT15" s="30">
        <v>0</v>
      </c>
      <c r="CU15" s="30">
        <v>0</v>
      </c>
      <c r="CV15" s="30">
        <v>0</v>
      </c>
      <c r="CW15" s="30">
        <v>0</v>
      </c>
      <c r="CX15" s="30">
        <v>0</v>
      </c>
      <c r="CY15" s="30">
        <v>0</v>
      </c>
      <c r="CZ15" s="30">
        <v>0</v>
      </c>
      <c r="DA15" s="30">
        <v>0</v>
      </c>
      <c r="DB15" s="30">
        <v>0</v>
      </c>
      <c r="DC15" s="30">
        <v>0</v>
      </c>
      <c r="DD15" s="30">
        <v>0</v>
      </c>
      <c r="DE15" s="30">
        <v>1886.366</v>
      </c>
      <c r="DF15" s="30">
        <v>0</v>
      </c>
      <c r="DG15" s="27">
        <f t="shared" si="9"/>
        <v>18407.4</v>
      </c>
      <c r="DH15" s="27">
        <f t="shared" si="10"/>
        <v>13718.947666666665</v>
      </c>
      <c r="DI15" s="27">
        <f t="shared" si="11"/>
        <v>18076.6266</v>
      </c>
      <c r="DJ15" s="28"/>
      <c r="DK15" s="28"/>
      <c r="DL15" s="28"/>
      <c r="DM15" s="30">
        <v>0</v>
      </c>
      <c r="DN15" s="30">
        <f t="shared" si="37"/>
        <v>0</v>
      </c>
      <c r="DO15" s="30">
        <v>0</v>
      </c>
      <c r="DP15" s="28"/>
      <c r="DQ15" s="28"/>
      <c r="DR15" s="28"/>
      <c r="DS15" s="28"/>
      <c r="DT15" s="28"/>
      <c r="DU15" s="30">
        <v>0</v>
      </c>
      <c r="DV15" s="28"/>
      <c r="DW15" s="28"/>
      <c r="DX15" s="28"/>
      <c r="DY15" s="30">
        <v>1630</v>
      </c>
      <c r="DZ15" s="30">
        <f t="shared" si="38"/>
        <v>1358.3333333333335</v>
      </c>
      <c r="EA15" s="30">
        <v>1630</v>
      </c>
      <c r="EB15" s="28"/>
      <c r="EC15" s="27">
        <f t="shared" si="12"/>
        <v>1630</v>
      </c>
      <c r="ED15" s="27">
        <f t="shared" si="12"/>
        <v>1358.3333333333335</v>
      </c>
      <c r="EE15" s="27">
        <f t="shared" si="13"/>
        <v>1630</v>
      </c>
    </row>
    <row r="16" spans="1:135" s="23" customFormat="1" ht="20.25" customHeight="1">
      <c r="A16" s="20">
        <v>7</v>
      </c>
      <c r="B16" s="21" t="s">
        <v>56</v>
      </c>
      <c r="C16" s="26">
        <v>2589.5373</v>
      </c>
      <c r="D16" s="26">
        <v>20584.8507</v>
      </c>
      <c r="E16" s="27">
        <f t="shared" si="14"/>
        <v>73310.3</v>
      </c>
      <c r="F16" s="27">
        <f t="shared" si="15"/>
        <v>54981.93893333334</v>
      </c>
      <c r="G16" s="27">
        <f t="shared" si="0"/>
        <v>58410.672600000005</v>
      </c>
      <c r="H16" s="27">
        <f t="shared" si="16"/>
        <v>106.23610904450655</v>
      </c>
      <c r="I16" s="27">
        <f t="shared" si="17"/>
        <v>79.67594267108441</v>
      </c>
      <c r="J16" s="27">
        <f t="shared" si="1"/>
        <v>24575.8</v>
      </c>
      <c r="K16" s="27">
        <f t="shared" si="2"/>
        <v>14369.855599999999</v>
      </c>
      <c r="L16" s="27">
        <f t="shared" si="3"/>
        <v>17798.572600000003</v>
      </c>
      <c r="M16" s="27">
        <f t="shared" si="18"/>
        <v>123.86048333011783</v>
      </c>
      <c r="N16" s="27">
        <f t="shared" si="19"/>
        <v>72.42316669243729</v>
      </c>
      <c r="O16" s="27">
        <f t="shared" si="4"/>
        <v>11000</v>
      </c>
      <c r="P16" s="27">
        <f t="shared" si="20"/>
        <v>6612.1</v>
      </c>
      <c r="Q16" s="27">
        <f t="shared" si="5"/>
        <v>9677.447</v>
      </c>
      <c r="R16" s="27">
        <f t="shared" si="21"/>
        <v>146.35965880733806</v>
      </c>
      <c r="S16" s="28">
        <f t="shared" si="22"/>
        <v>87.97679090909091</v>
      </c>
      <c r="T16" s="30">
        <v>500</v>
      </c>
      <c r="U16" s="26">
        <v>300.55</v>
      </c>
      <c r="V16" s="30">
        <v>67.2</v>
      </c>
      <c r="W16" s="27">
        <f t="shared" si="23"/>
        <v>22.359008484445184</v>
      </c>
      <c r="X16" s="28">
        <f t="shared" si="24"/>
        <v>13.440000000000001</v>
      </c>
      <c r="Y16" s="30">
        <v>6200</v>
      </c>
      <c r="Z16" s="30">
        <v>3236.214</v>
      </c>
      <c r="AA16" s="30">
        <v>4934.2536</v>
      </c>
      <c r="AB16" s="27">
        <f t="shared" si="25"/>
        <v>152.46994172820462</v>
      </c>
      <c r="AC16" s="28">
        <f t="shared" si="26"/>
        <v>79.58473548387097</v>
      </c>
      <c r="AD16" s="30">
        <v>10500</v>
      </c>
      <c r="AE16" s="26">
        <f t="shared" si="6"/>
        <v>6311.55</v>
      </c>
      <c r="AF16" s="30">
        <v>9610.247</v>
      </c>
      <c r="AG16" s="27">
        <f t="shared" si="27"/>
        <v>152.26445167985676</v>
      </c>
      <c r="AH16" s="28">
        <f t="shared" si="28"/>
        <v>91.52616190476189</v>
      </c>
      <c r="AI16" s="30">
        <v>215.8</v>
      </c>
      <c r="AJ16" s="30">
        <f t="shared" si="29"/>
        <v>201.1256</v>
      </c>
      <c r="AK16" s="30">
        <v>291.7</v>
      </c>
      <c r="AL16" s="27">
        <f t="shared" si="30"/>
        <v>145.03375005469218</v>
      </c>
      <c r="AM16" s="28">
        <f t="shared" si="31"/>
        <v>135.17145505097312</v>
      </c>
      <c r="AN16" s="29">
        <v>0</v>
      </c>
      <c r="AO16" s="29"/>
      <c r="AP16" s="27"/>
      <c r="AQ16" s="27"/>
      <c r="AR16" s="28"/>
      <c r="AS16" s="29"/>
      <c r="AT16" s="29"/>
      <c r="AU16" s="28">
        <v>0</v>
      </c>
      <c r="AV16" s="28"/>
      <c r="AW16" s="28"/>
      <c r="AX16" s="28"/>
      <c r="AY16" s="30">
        <v>48734.5</v>
      </c>
      <c r="AZ16" s="30">
        <f t="shared" si="32"/>
        <v>40612.083333333336</v>
      </c>
      <c r="BA16" s="30">
        <v>40612.1</v>
      </c>
      <c r="BB16" s="28"/>
      <c r="BC16" s="28"/>
      <c r="BD16" s="28"/>
      <c r="BE16" s="138">
        <v>0</v>
      </c>
      <c r="BF16" s="30">
        <f t="shared" si="33"/>
        <v>0</v>
      </c>
      <c r="BG16" s="30">
        <v>0</v>
      </c>
      <c r="BH16" s="28"/>
      <c r="BI16" s="28"/>
      <c r="BJ16" s="30">
        <v>0</v>
      </c>
      <c r="BK16" s="28"/>
      <c r="BL16" s="28"/>
      <c r="BM16" s="28"/>
      <c r="BN16" s="27">
        <f t="shared" si="7"/>
        <v>560</v>
      </c>
      <c r="BO16" s="27">
        <f t="shared" si="34"/>
        <v>304.976</v>
      </c>
      <c r="BP16" s="27">
        <f t="shared" si="8"/>
        <v>674.902</v>
      </c>
      <c r="BQ16" s="27">
        <f t="shared" si="35"/>
        <v>221.2967577776612</v>
      </c>
      <c r="BR16" s="28">
        <f t="shared" si="36"/>
        <v>120.5182142857143</v>
      </c>
      <c r="BS16" s="30">
        <v>530</v>
      </c>
      <c r="BT16" s="30">
        <v>288.638</v>
      </c>
      <c r="BU16" s="30">
        <v>644.902</v>
      </c>
      <c r="BV16" s="30">
        <v>0</v>
      </c>
      <c r="BW16" s="30">
        <v>0</v>
      </c>
      <c r="BX16" s="30">
        <v>0</v>
      </c>
      <c r="BY16" s="30">
        <v>0</v>
      </c>
      <c r="BZ16" s="30">
        <v>0</v>
      </c>
      <c r="CA16" s="30">
        <v>0</v>
      </c>
      <c r="CB16" s="30">
        <v>30</v>
      </c>
      <c r="CC16" s="30">
        <v>16.338</v>
      </c>
      <c r="CD16" s="30">
        <v>30</v>
      </c>
      <c r="CE16" s="30">
        <v>0</v>
      </c>
      <c r="CF16" s="30">
        <v>0</v>
      </c>
      <c r="CG16" s="30">
        <v>0</v>
      </c>
      <c r="CH16" s="30">
        <v>0</v>
      </c>
      <c r="CI16" s="30">
        <v>0</v>
      </c>
      <c r="CJ16" s="30">
        <v>0</v>
      </c>
      <c r="CK16" s="30">
        <v>3300</v>
      </c>
      <c r="CL16" s="30">
        <v>2007.72</v>
      </c>
      <c r="CM16" s="30">
        <v>1442.55</v>
      </c>
      <c r="CN16" s="30">
        <v>3300</v>
      </c>
      <c r="CO16" s="30">
        <v>2007.72</v>
      </c>
      <c r="CP16" s="30">
        <v>458.75</v>
      </c>
      <c r="CQ16" s="30">
        <v>3100</v>
      </c>
      <c r="CR16" s="30">
        <v>1886.04</v>
      </c>
      <c r="CS16" s="30">
        <v>430.75</v>
      </c>
      <c r="CT16" s="30">
        <v>0</v>
      </c>
      <c r="CU16" s="30">
        <v>0</v>
      </c>
      <c r="CV16" s="30">
        <v>327.97</v>
      </c>
      <c r="CW16" s="30">
        <v>0</v>
      </c>
      <c r="CX16" s="30">
        <v>0</v>
      </c>
      <c r="CY16" s="30">
        <v>0</v>
      </c>
      <c r="CZ16" s="30">
        <v>0</v>
      </c>
      <c r="DA16" s="30">
        <v>0</v>
      </c>
      <c r="DB16" s="30">
        <v>0</v>
      </c>
      <c r="DC16" s="30">
        <v>0</v>
      </c>
      <c r="DD16" s="30">
        <v>0</v>
      </c>
      <c r="DE16" s="30">
        <v>0</v>
      </c>
      <c r="DF16" s="30">
        <v>-9</v>
      </c>
      <c r="DG16" s="27">
        <f t="shared" si="9"/>
        <v>73310.3</v>
      </c>
      <c r="DH16" s="27">
        <f t="shared" si="10"/>
        <v>54981.93893333334</v>
      </c>
      <c r="DI16" s="27">
        <f t="shared" si="11"/>
        <v>58410.672600000005</v>
      </c>
      <c r="DJ16" s="28"/>
      <c r="DK16" s="28"/>
      <c r="DL16" s="28"/>
      <c r="DM16" s="30">
        <v>0</v>
      </c>
      <c r="DN16" s="30">
        <f t="shared" si="37"/>
        <v>0</v>
      </c>
      <c r="DO16" s="30">
        <v>0</v>
      </c>
      <c r="DP16" s="28"/>
      <c r="DQ16" s="28"/>
      <c r="DR16" s="28"/>
      <c r="DS16" s="28"/>
      <c r="DT16" s="28"/>
      <c r="DU16" s="30">
        <v>0</v>
      </c>
      <c r="DV16" s="28"/>
      <c r="DW16" s="28"/>
      <c r="DX16" s="28"/>
      <c r="DY16" s="30">
        <v>0</v>
      </c>
      <c r="DZ16" s="30">
        <f t="shared" si="38"/>
        <v>0</v>
      </c>
      <c r="EA16" s="30">
        <v>0</v>
      </c>
      <c r="EB16" s="28"/>
      <c r="EC16" s="27">
        <f t="shared" si="12"/>
        <v>0</v>
      </c>
      <c r="ED16" s="27">
        <f t="shared" si="12"/>
        <v>0</v>
      </c>
      <c r="EE16" s="27">
        <f t="shared" si="13"/>
        <v>0</v>
      </c>
    </row>
    <row r="17" spans="1:135" s="23" customFormat="1" ht="20.25" customHeight="1">
      <c r="A17" s="20">
        <v>8</v>
      </c>
      <c r="B17" s="21" t="s">
        <v>57</v>
      </c>
      <c r="C17" s="26">
        <v>225.6001</v>
      </c>
      <c r="D17" s="26">
        <v>6678.3344</v>
      </c>
      <c r="E17" s="27">
        <f t="shared" si="14"/>
        <v>107984.63999999998</v>
      </c>
      <c r="F17" s="27">
        <f t="shared" si="15"/>
        <v>79666.2224298</v>
      </c>
      <c r="G17" s="27">
        <f t="shared" si="0"/>
        <v>81237.121</v>
      </c>
      <c r="H17" s="27">
        <f t="shared" si="16"/>
        <v>101.97185020487728</v>
      </c>
      <c r="I17" s="27">
        <f t="shared" si="17"/>
        <v>75.23025589565331</v>
      </c>
      <c r="J17" s="27">
        <f t="shared" si="1"/>
        <v>39735.24</v>
      </c>
      <c r="K17" s="27">
        <f t="shared" si="2"/>
        <v>22791.722429799996</v>
      </c>
      <c r="L17" s="27">
        <f t="shared" si="3"/>
        <v>24362.621</v>
      </c>
      <c r="M17" s="27">
        <f t="shared" si="18"/>
        <v>106.89240830761464</v>
      </c>
      <c r="N17" s="27">
        <f t="shared" si="19"/>
        <v>61.312379137511186</v>
      </c>
      <c r="O17" s="27">
        <f t="shared" si="4"/>
        <v>16059</v>
      </c>
      <c r="P17" s="27">
        <f t="shared" si="20"/>
        <v>9653.0649</v>
      </c>
      <c r="Q17" s="27">
        <f t="shared" si="5"/>
        <v>11298.878999999999</v>
      </c>
      <c r="R17" s="27">
        <f t="shared" si="21"/>
        <v>117.04965331788043</v>
      </c>
      <c r="S17" s="28">
        <f t="shared" si="22"/>
        <v>70.35854660937791</v>
      </c>
      <c r="T17" s="30">
        <v>559</v>
      </c>
      <c r="U17" s="26">
        <v>336.0149</v>
      </c>
      <c r="V17" s="30">
        <v>387.105</v>
      </c>
      <c r="W17" s="27">
        <f t="shared" si="23"/>
        <v>115.20471264815934</v>
      </c>
      <c r="X17" s="28">
        <f t="shared" si="24"/>
        <v>69.24955277280858</v>
      </c>
      <c r="Y17" s="30">
        <v>17200.34</v>
      </c>
      <c r="Z17" s="30">
        <v>8978.0614698</v>
      </c>
      <c r="AA17" s="30">
        <v>10657.584</v>
      </c>
      <c r="AB17" s="27">
        <f t="shared" si="25"/>
        <v>118.70696180739574</v>
      </c>
      <c r="AC17" s="28">
        <f t="shared" si="26"/>
        <v>61.96147285460637</v>
      </c>
      <c r="AD17" s="30">
        <v>15500</v>
      </c>
      <c r="AE17" s="26">
        <f t="shared" si="6"/>
        <v>9317.05</v>
      </c>
      <c r="AF17" s="30">
        <v>10911.774</v>
      </c>
      <c r="AG17" s="27">
        <f t="shared" si="27"/>
        <v>117.11619021042068</v>
      </c>
      <c r="AH17" s="28">
        <f t="shared" si="28"/>
        <v>70.39854193548388</v>
      </c>
      <c r="AI17" s="30">
        <v>889</v>
      </c>
      <c r="AJ17" s="30">
        <f t="shared" si="29"/>
        <v>828.5480000000001</v>
      </c>
      <c r="AK17" s="30">
        <v>765.2</v>
      </c>
      <c r="AL17" s="27">
        <f t="shared" si="30"/>
        <v>92.35433553638413</v>
      </c>
      <c r="AM17" s="28">
        <f t="shared" si="31"/>
        <v>86.07424071991001</v>
      </c>
      <c r="AN17" s="29">
        <v>0</v>
      </c>
      <c r="AO17" s="29"/>
      <c r="AP17" s="27"/>
      <c r="AQ17" s="27"/>
      <c r="AR17" s="28"/>
      <c r="AS17" s="29"/>
      <c r="AT17" s="29"/>
      <c r="AU17" s="28">
        <v>0</v>
      </c>
      <c r="AV17" s="28"/>
      <c r="AW17" s="28"/>
      <c r="AX17" s="28"/>
      <c r="AY17" s="30">
        <v>68249.4</v>
      </c>
      <c r="AZ17" s="30">
        <f t="shared" si="32"/>
        <v>56874.5</v>
      </c>
      <c r="BA17" s="30">
        <v>56874.5</v>
      </c>
      <c r="BB17" s="28"/>
      <c r="BC17" s="28"/>
      <c r="BD17" s="28"/>
      <c r="BE17" s="138">
        <v>0</v>
      </c>
      <c r="BF17" s="30">
        <f t="shared" si="33"/>
        <v>0</v>
      </c>
      <c r="BG17" s="30">
        <v>0</v>
      </c>
      <c r="BH17" s="28"/>
      <c r="BI17" s="28"/>
      <c r="BJ17" s="30">
        <v>0</v>
      </c>
      <c r="BK17" s="28"/>
      <c r="BL17" s="28"/>
      <c r="BM17" s="28"/>
      <c r="BN17" s="27">
        <f t="shared" si="7"/>
        <v>1050.5</v>
      </c>
      <c r="BO17" s="27">
        <f t="shared" si="34"/>
        <v>572.1023</v>
      </c>
      <c r="BP17" s="27">
        <f t="shared" si="8"/>
        <v>849.711</v>
      </c>
      <c r="BQ17" s="27">
        <f t="shared" si="35"/>
        <v>148.52431112407695</v>
      </c>
      <c r="BR17" s="28">
        <f t="shared" si="36"/>
        <v>80.8863398381723</v>
      </c>
      <c r="BS17" s="30">
        <v>1050.5</v>
      </c>
      <c r="BT17" s="30">
        <v>572.1023</v>
      </c>
      <c r="BU17" s="30">
        <v>849.711</v>
      </c>
      <c r="BV17" s="30">
        <v>0</v>
      </c>
      <c r="BW17" s="30">
        <v>0</v>
      </c>
      <c r="BX17" s="30">
        <v>0</v>
      </c>
      <c r="BY17" s="30">
        <v>0</v>
      </c>
      <c r="BZ17" s="30">
        <v>0</v>
      </c>
      <c r="CA17" s="30">
        <v>0</v>
      </c>
      <c r="CB17" s="30">
        <v>0</v>
      </c>
      <c r="CC17" s="30">
        <v>0</v>
      </c>
      <c r="CD17" s="30">
        <v>0</v>
      </c>
      <c r="CE17" s="30">
        <v>0</v>
      </c>
      <c r="CF17" s="30">
        <v>0</v>
      </c>
      <c r="CG17" s="30">
        <v>0</v>
      </c>
      <c r="CH17" s="30">
        <v>0</v>
      </c>
      <c r="CI17" s="30">
        <v>0</v>
      </c>
      <c r="CJ17" s="30">
        <v>0</v>
      </c>
      <c r="CK17" s="30">
        <v>0</v>
      </c>
      <c r="CL17" s="30">
        <v>0</v>
      </c>
      <c r="CM17" s="30">
        <v>0</v>
      </c>
      <c r="CN17" s="30">
        <v>2936.4</v>
      </c>
      <c r="CO17" s="30">
        <v>1786.5057600000002</v>
      </c>
      <c r="CP17" s="30">
        <v>310.728</v>
      </c>
      <c r="CQ17" s="30">
        <v>2436.4</v>
      </c>
      <c r="CR17" s="30">
        <v>1482.3057600000002</v>
      </c>
      <c r="CS17" s="30">
        <v>310.728</v>
      </c>
      <c r="CT17" s="30">
        <v>0</v>
      </c>
      <c r="CU17" s="30">
        <v>0</v>
      </c>
      <c r="CV17" s="30">
        <v>0</v>
      </c>
      <c r="CW17" s="30">
        <v>0</v>
      </c>
      <c r="CX17" s="30">
        <v>0</v>
      </c>
      <c r="CY17" s="30">
        <v>0</v>
      </c>
      <c r="CZ17" s="30">
        <v>0</v>
      </c>
      <c r="DA17" s="30">
        <v>0</v>
      </c>
      <c r="DB17" s="30">
        <v>0</v>
      </c>
      <c r="DC17" s="30">
        <v>1600</v>
      </c>
      <c r="DD17" s="30">
        <v>973.44</v>
      </c>
      <c r="DE17" s="30">
        <v>480.519</v>
      </c>
      <c r="DF17" s="30">
        <v>0</v>
      </c>
      <c r="DG17" s="27">
        <f t="shared" si="9"/>
        <v>107984.63999999998</v>
      </c>
      <c r="DH17" s="27">
        <f t="shared" si="10"/>
        <v>79666.2224298</v>
      </c>
      <c r="DI17" s="27">
        <f t="shared" si="11"/>
        <v>81237.121</v>
      </c>
      <c r="DJ17" s="28"/>
      <c r="DK17" s="28"/>
      <c r="DL17" s="28"/>
      <c r="DM17" s="30">
        <v>0</v>
      </c>
      <c r="DN17" s="30">
        <f t="shared" si="37"/>
        <v>0</v>
      </c>
      <c r="DO17" s="30">
        <v>0</v>
      </c>
      <c r="DP17" s="28"/>
      <c r="DQ17" s="28"/>
      <c r="DR17" s="28"/>
      <c r="DS17" s="28"/>
      <c r="DT17" s="28"/>
      <c r="DU17" s="30">
        <v>0</v>
      </c>
      <c r="DV17" s="28"/>
      <c r="DW17" s="28"/>
      <c r="DX17" s="28"/>
      <c r="DY17" s="30">
        <v>8110</v>
      </c>
      <c r="DZ17" s="30">
        <f t="shared" si="38"/>
        <v>6758.333333333334</v>
      </c>
      <c r="EA17" s="30">
        <v>8110</v>
      </c>
      <c r="EB17" s="28"/>
      <c r="EC17" s="27">
        <f t="shared" si="12"/>
        <v>8110</v>
      </c>
      <c r="ED17" s="27">
        <f t="shared" si="12"/>
        <v>6758.333333333334</v>
      </c>
      <c r="EE17" s="27">
        <f t="shared" si="13"/>
        <v>8110</v>
      </c>
    </row>
    <row r="18" spans="1:135" s="23" customFormat="1" ht="20.25" customHeight="1">
      <c r="A18" s="20">
        <v>9</v>
      </c>
      <c r="B18" s="21" t="s">
        <v>58</v>
      </c>
      <c r="C18" s="26">
        <v>8440.1062</v>
      </c>
      <c r="D18" s="26">
        <v>9119.6467</v>
      </c>
      <c r="E18" s="27">
        <f t="shared" si="14"/>
        <v>79500.5</v>
      </c>
      <c r="F18" s="27">
        <f t="shared" si="15"/>
        <v>54921.80390666666</v>
      </c>
      <c r="G18" s="27">
        <f t="shared" si="0"/>
        <v>64634.31869999999</v>
      </c>
      <c r="H18" s="27">
        <f t="shared" si="16"/>
        <v>117.68426035284392</v>
      </c>
      <c r="I18" s="27">
        <f t="shared" si="17"/>
        <v>81.3005184873051</v>
      </c>
      <c r="J18" s="27">
        <f t="shared" si="1"/>
        <v>42710.1</v>
      </c>
      <c r="K18" s="27">
        <f t="shared" si="2"/>
        <v>24263.137240000004</v>
      </c>
      <c r="L18" s="27">
        <f t="shared" si="3"/>
        <v>33736.5217</v>
      </c>
      <c r="M18" s="27">
        <f t="shared" si="18"/>
        <v>139.0443509686878</v>
      </c>
      <c r="N18" s="27">
        <f t="shared" si="19"/>
        <v>78.98956382682316</v>
      </c>
      <c r="O18" s="27">
        <f t="shared" si="4"/>
        <v>12990</v>
      </c>
      <c r="P18" s="27">
        <f t="shared" si="20"/>
        <v>7808.289000000001</v>
      </c>
      <c r="Q18" s="27">
        <f t="shared" si="5"/>
        <v>10777.201</v>
      </c>
      <c r="R18" s="27">
        <f t="shared" si="21"/>
        <v>138.02256806836937</v>
      </c>
      <c r="S18" s="28">
        <f t="shared" si="22"/>
        <v>82.96536566589684</v>
      </c>
      <c r="T18" s="30">
        <v>147</v>
      </c>
      <c r="U18" s="26">
        <v>88.3617</v>
      </c>
      <c r="V18" s="30">
        <v>11.151</v>
      </c>
      <c r="W18" s="27">
        <f t="shared" si="23"/>
        <v>12.619720987713002</v>
      </c>
      <c r="X18" s="28">
        <f t="shared" si="24"/>
        <v>7.585714285714286</v>
      </c>
      <c r="Y18" s="30">
        <v>19200</v>
      </c>
      <c r="Z18" s="30">
        <v>10021.824</v>
      </c>
      <c r="AA18" s="30">
        <v>16134.0207</v>
      </c>
      <c r="AB18" s="27">
        <f t="shared" si="25"/>
        <v>160.9888649012395</v>
      </c>
      <c r="AC18" s="28">
        <f t="shared" si="26"/>
        <v>84.03135781249999</v>
      </c>
      <c r="AD18" s="30">
        <v>12843</v>
      </c>
      <c r="AE18" s="26">
        <f t="shared" si="6"/>
        <v>7719.9273</v>
      </c>
      <c r="AF18" s="30">
        <v>10766.05</v>
      </c>
      <c r="AG18" s="27">
        <f t="shared" si="27"/>
        <v>139.45791950657357</v>
      </c>
      <c r="AH18" s="28">
        <f t="shared" si="28"/>
        <v>83.82815541540138</v>
      </c>
      <c r="AI18" s="30">
        <v>371.7</v>
      </c>
      <c r="AJ18" s="30">
        <f t="shared" si="29"/>
        <v>346.4244</v>
      </c>
      <c r="AK18" s="30">
        <v>381.7</v>
      </c>
      <c r="AL18" s="27">
        <f t="shared" si="30"/>
        <v>110.18277003582888</v>
      </c>
      <c r="AM18" s="28">
        <f t="shared" si="31"/>
        <v>102.69034167339252</v>
      </c>
      <c r="AN18" s="29">
        <v>0</v>
      </c>
      <c r="AO18" s="29"/>
      <c r="AP18" s="27"/>
      <c r="AQ18" s="27"/>
      <c r="AR18" s="28"/>
      <c r="AS18" s="29"/>
      <c r="AT18" s="29"/>
      <c r="AU18" s="28">
        <v>0</v>
      </c>
      <c r="AV18" s="28"/>
      <c r="AW18" s="28"/>
      <c r="AX18" s="28"/>
      <c r="AY18" s="30">
        <v>35073.9</v>
      </c>
      <c r="AZ18" s="30">
        <f t="shared" si="32"/>
        <v>29228.250000000004</v>
      </c>
      <c r="BA18" s="30">
        <v>29228.3</v>
      </c>
      <c r="BB18" s="28"/>
      <c r="BC18" s="28"/>
      <c r="BD18" s="28"/>
      <c r="BE18" s="138">
        <v>0</v>
      </c>
      <c r="BF18" s="30">
        <f t="shared" si="33"/>
        <v>0</v>
      </c>
      <c r="BG18" s="30">
        <v>1495</v>
      </c>
      <c r="BH18" s="28"/>
      <c r="BI18" s="28"/>
      <c r="BJ18" s="30">
        <v>0</v>
      </c>
      <c r="BK18" s="28"/>
      <c r="BL18" s="28"/>
      <c r="BM18" s="28"/>
      <c r="BN18" s="27">
        <f t="shared" si="7"/>
        <v>1374.4</v>
      </c>
      <c r="BO18" s="27">
        <f t="shared" si="34"/>
        <v>748.4982400000001</v>
      </c>
      <c r="BP18" s="27">
        <f t="shared" si="8"/>
        <v>1033.2</v>
      </c>
      <c r="BQ18" s="27">
        <f t="shared" si="35"/>
        <v>138.03639671884864</v>
      </c>
      <c r="BR18" s="28">
        <f t="shared" si="36"/>
        <v>75.17462165308498</v>
      </c>
      <c r="BS18" s="30">
        <v>1374.4</v>
      </c>
      <c r="BT18" s="30">
        <v>748.4982400000001</v>
      </c>
      <c r="BU18" s="30">
        <v>1033.2</v>
      </c>
      <c r="BV18" s="30">
        <v>0</v>
      </c>
      <c r="BW18" s="30">
        <v>0</v>
      </c>
      <c r="BX18" s="30">
        <v>0</v>
      </c>
      <c r="BY18" s="30">
        <v>0</v>
      </c>
      <c r="BZ18" s="30">
        <v>0</v>
      </c>
      <c r="CA18" s="30">
        <v>0</v>
      </c>
      <c r="CB18" s="30">
        <v>0</v>
      </c>
      <c r="CC18" s="30">
        <v>0</v>
      </c>
      <c r="CD18" s="30">
        <v>0</v>
      </c>
      <c r="CE18" s="30">
        <v>0</v>
      </c>
      <c r="CF18" s="30">
        <v>0</v>
      </c>
      <c r="CG18" s="30">
        <v>0</v>
      </c>
      <c r="CH18" s="30">
        <v>1716.5</v>
      </c>
      <c r="CI18" s="30">
        <v>1430.4166666666665</v>
      </c>
      <c r="CJ18" s="30">
        <v>174.497</v>
      </c>
      <c r="CK18" s="30">
        <v>6750</v>
      </c>
      <c r="CL18" s="30">
        <v>4106.7</v>
      </c>
      <c r="CM18" s="30">
        <v>4446.7</v>
      </c>
      <c r="CN18" s="30">
        <v>2024</v>
      </c>
      <c r="CO18" s="30">
        <v>1231.4016</v>
      </c>
      <c r="CP18" s="30">
        <v>963.7</v>
      </c>
      <c r="CQ18" s="30">
        <v>1924</v>
      </c>
      <c r="CR18" s="30">
        <v>1170.5616</v>
      </c>
      <c r="CS18" s="30">
        <v>809.7</v>
      </c>
      <c r="CT18" s="30">
        <v>0</v>
      </c>
      <c r="CU18" s="30">
        <v>0</v>
      </c>
      <c r="CV18" s="30">
        <v>0</v>
      </c>
      <c r="CW18" s="30">
        <v>0</v>
      </c>
      <c r="CX18" s="30">
        <v>0</v>
      </c>
      <c r="CY18" s="30">
        <v>0</v>
      </c>
      <c r="CZ18" s="30">
        <v>0</v>
      </c>
      <c r="DA18" s="30">
        <v>0</v>
      </c>
      <c r="DB18" s="30">
        <v>0</v>
      </c>
      <c r="DC18" s="30">
        <v>0</v>
      </c>
      <c r="DD18" s="30">
        <v>0</v>
      </c>
      <c r="DE18" s="30">
        <v>0</v>
      </c>
      <c r="DF18" s="30">
        <v>0</v>
      </c>
      <c r="DG18" s="27">
        <f t="shared" si="9"/>
        <v>79500.5</v>
      </c>
      <c r="DH18" s="27">
        <f t="shared" si="10"/>
        <v>54921.80390666666</v>
      </c>
      <c r="DI18" s="27">
        <f t="shared" si="11"/>
        <v>64634.31869999999</v>
      </c>
      <c r="DJ18" s="28"/>
      <c r="DK18" s="28"/>
      <c r="DL18" s="28"/>
      <c r="DM18" s="30">
        <v>0</v>
      </c>
      <c r="DN18" s="30">
        <f t="shared" si="37"/>
        <v>0</v>
      </c>
      <c r="DO18" s="30">
        <v>0</v>
      </c>
      <c r="DP18" s="28"/>
      <c r="DQ18" s="28"/>
      <c r="DR18" s="28"/>
      <c r="DS18" s="28"/>
      <c r="DT18" s="28"/>
      <c r="DU18" s="30">
        <v>0</v>
      </c>
      <c r="DV18" s="28"/>
      <c r="DW18" s="28"/>
      <c r="DX18" s="28"/>
      <c r="DY18" s="30">
        <v>0</v>
      </c>
      <c r="DZ18" s="30">
        <f t="shared" si="38"/>
        <v>0</v>
      </c>
      <c r="EA18" s="30">
        <v>0</v>
      </c>
      <c r="EB18" s="28"/>
      <c r="EC18" s="27">
        <f t="shared" si="12"/>
        <v>0</v>
      </c>
      <c r="ED18" s="27">
        <f t="shared" si="12"/>
        <v>0</v>
      </c>
      <c r="EE18" s="27">
        <f t="shared" si="13"/>
        <v>0</v>
      </c>
    </row>
    <row r="19" spans="1:135" s="23" customFormat="1" ht="20.25" customHeight="1">
      <c r="A19" s="20">
        <v>10</v>
      </c>
      <c r="B19" s="21" t="s">
        <v>59</v>
      </c>
      <c r="C19" s="26">
        <v>3508.9235</v>
      </c>
      <c r="D19" s="26">
        <v>12312.077</v>
      </c>
      <c r="E19" s="27">
        <f t="shared" si="14"/>
        <v>38044.5</v>
      </c>
      <c r="F19" s="27">
        <f t="shared" si="15"/>
        <v>28098.779892666666</v>
      </c>
      <c r="G19" s="27">
        <f t="shared" si="0"/>
        <v>31493.872</v>
      </c>
      <c r="H19" s="27">
        <f t="shared" si="16"/>
        <v>112.08270295116765</v>
      </c>
      <c r="I19" s="27">
        <f t="shared" si="17"/>
        <v>82.78166883517986</v>
      </c>
      <c r="J19" s="27">
        <f t="shared" si="1"/>
        <v>13777.3</v>
      </c>
      <c r="K19" s="27">
        <f t="shared" si="2"/>
        <v>7876.113226000001</v>
      </c>
      <c r="L19" s="27">
        <f t="shared" si="3"/>
        <v>11271.272</v>
      </c>
      <c r="M19" s="27">
        <f t="shared" si="18"/>
        <v>143.10703359103792</v>
      </c>
      <c r="N19" s="27">
        <f t="shared" si="19"/>
        <v>81.8104563303405</v>
      </c>
      <c r="O19" s="27">
        <f t="shared" si="4"/>
        <v>4235.5</v>
      </c>
      <c r="P19" s="27">
        <f t="shared" si="20"/>
        <v>2545.95905</v>
      </c>
      <c r="Q19" s="27">
        <f t="shared" si="5"/>
        <v>3209.074</v>
      </c>
      <c r="R19" s="27">
        <f t="shared" si="21"/>
        <v>126.04578223675674</v>
      </c>
      <c r="S19" s="28">
        <f t="shared" si="22"/>
        <v>75.76611970251447</v>
      </c>
      <c r="T19" s="30">
        <v>185.5</v>
      </c>
      <c r="U19" s="26">
        <v>111.50404999999999</v>
      </c>
      <c r="V19" s="30">
        <v>9.967</v>
      </c>
      <c r="W19" s="27">
        <f t="shared" si="23"/>
        <v>8.938688774084888</v>
      </c>
      <c r="X19" s="28">
        <f t="shared" si="24"/>
        <v>5.373045822102426</v>
      </c>
      <c r="Y19" s="30">
        <v>6940.8</v>
      </c>
      <c r="Z19" s="30">
        <v>3622.889376</v>
      </c>
      <c r="AA19" s="30">
        <v>5565.486</v>
      </c>
      <c r="AB19" s="27">
        <f t="shared" si="25"/>
        <v>153.62009220786098</v>
      </c>
      <c r="AC19" s="28">
        <f t="shared" si="26"/>
        <v>80.18507952973721</v>
      </c>
      <c r="AD19" s="30">
        <v>4050</v>
      </c>
      <c r="AE19" s="26">
        <f t="shared" si="6"/>
        <v>2434.455</v>
      </c>
      <c r="AF19" s="30">
        <v>3199.107</v>
      </c>
      <c r="AG19" s="27">
        <f t="shared" si="27"/>
        <v>131.40957627066427</v>
      </c>
      <c r="AH19" s="28">
        <f t="shared" si="28"/>
        <v>78.9902962962963</v>
      </c>
      <c r="AI19" s="30">
        <v>657</v>
      </c>
      <c r="AJ19" s="30">
        <f t="shared" si="29"/>
        <v>612.3240000000001</v>
      </c>
      <c r="AK19" s="30">
        <v>334.1</v>
      </c>
      <c r="AL19" s="27">
        <f t="shared" si="30"/>
        <v>54.56261717652746</v>
      </c>
      <c r="AM19" s="28">
        <f t="shared" si="31"/>
        <v>50.8523592085236</v>
      </c>
      <c r="AN19" s="29">
        <v>0</v>
      </c>
      <c r="AO19" s="29"/>
      <c r="AP19" s="27"/>
      <c r="AQ19" s="27"/>
      <c r="AR19" s="28"/>
      <c r="AS19" s="29"/>
      <c r="AT19" s="29"/>
      <c r="AU19" s="28">
        <v>0</v>
      </c>
      <c r="AV19" s="28"/>
      <c r="AW19" s="28"/>
      <c r="AX19" s="28"/>
      <c r="AY19" s="30">
        <v>24267.2</v>
      </c>
      <c r="AZ19" s="30">
        <f t="shared" si="32"/>
        <v>20222.666666666668</v>
      </c>
      <c r="BA19" s="30">
        <v>20222.6</v>
      </c>
      <c r="BB19" s="28"/>
      <c r="BC19" s="28"/>
      <c r="BD19" s="28"/>
      <c r="BE19" s="138">
        <v>0</v>
      </c>
      <c r="BF19" s="30">
        <f t="shared" si="33"/>
        <v>0</v>
      </c>
      <c r="BG19" s="30">
        <v>0</v>
      </c>
      <c r="BH19" s="28"/>
      <c r="BI19" s="28"/>
      <c r="BJ19" s="30">
        <v>0</v>
      </c>
      <c r="BK19" s="28"/>
      <c r="BL19" s="28"/>
      <c r="BM19" s="28"/>
      <c r="BN19" s="27">
        <f t="shared" si="7"/>
        <v>1376</v>
      </c>
      <c r="BO19" s="27">
        <f t="shared" si="34"/>
        <v>749.3696</v>
      </c>
      <c r="BP19" s="27">
        <f t="shared" si="8"/>
        <v>1522.95</v>
      </c>
      <c r="BQ19" s="27">
        <f t="shared" si="35"/>
        <v>203.2308222804875</v>
      </c>
      <c r="BR19" s="28">
        <f t="shared" si="36"/>
        <v>110.6795058139535</v>
      </c>
      <c r="BS19" s="30">
        <v>1376</v>
      </c>
      <c r="BT19" s="30">
        <v>749.3696</v>
      </c>
      <c r="BU19" s="30">
        <v>822.95</v>
      </c>
      <c r="BV19" s="30">
        <v>0</v>
      </c>
      <c r="BW19" s="30">
        <v>0</v>
      </c>
      <c r="BX19" s="30">
        <v>0</v>
      </c>
      <c r="BY19" s="30">
        <v>0</v>
      </c>
      <c r="BZ19" s="30">
        <v>0</v>
      </c>
      <c r="CA19" s="30">
        <v>0</v>
      </c>
      <c r="CB19" s="30">
        <v>0</v>
      </c>
      <c r="CC19" s="30">
        <v>0</v>
      </c>
      <c r="CD19" s="30">
        <v>700</v>
      </c>
      <c r="CE19" s="30">
        <v>0</v>
      </c>
      <c r="CF19" s="30">
        <v>0</v>
      </c>
      <c r="CG19" s="30">
        <v>0</v>
      </c>
      <c r="CH19" s="30">
        <v>0</v>
      </c>
      <c r="CI19" s="30">
        <v>0</v>
      </c>
      <c r="CJ19" s="30">
        <v>0</v>
      </c>
      <c r="CK19" s="30">
        <v>0</v>
      </c>
      <c r="CL19" s="30">
        <v>0</v>
      </c>
      <c r="CM19" s="30">
        <v>0</v>
      </c>
      <c r="CN19" s="30">
        <v>568</v>
      </c>
      <c r="CO19" s="30">
        <v>345.5712</v>
      </c>
      <c r="CP19" s="30">
        <v>639.662</v>
      </c>
      <c r="CQ19" s="30">
        <v>568</v>
      </c>
      <c r="CR19" s="30">
        <v>345.5712</v>
      </c>
      <c r="CS19" s="30">
        <v>504.662</v>
      </c>
      <c r="CT19" s="30">
        <v>0</v>
      </c>
      <c r="CU19" s="30">
        <v>0</v>
      </c>
      <c r="CV19" s="30">
        <v>0</v>
      </c>
      <c r="CW19" s="30">
        <v>0</v>
      </c>
      <c r="CX19" s="30">
        <v>0</v>
      </c>
      <c r="CY19" s="30">
        <v>0</v>
      </c>
      <c r="CZ19" s="30">
        <v>0</v>
      </c>
      <c r="DA19" s="30">
        <v>0</v>
      </c>
      <c r="DB19" s="30">
        <v>0</v>
      </c>
      <c r="DC19" s="30">
        <v>0</v>
      </c>
      <c r="DD19" s="30">
        <v>0</v>
      </c>
      <c r="DE19" s="30">
        <v>0</v>
      </c>
      <c r="DF19" s="30">
        <v>0</v>
      </c>
      <c r="DG19" s="27">
        <f t="shared" si="9"/>
        <v>38044.5</v>
      </c>
      <c r="DH19" s="27">
        <f t="shared" si="10"/>
        <v>28098.779892666666</v>
      </c>
      <c r="DI19" s="27">
        <f t="shared" si="11"/>
        <v>31493.872</v>
      </c>
      <c r="DJ19" s="28"/>
      <c r="DK19" s="28"/>
      <c r="DL19" s="28"/>
      <c r="DM19" s="30">
        <v>0</v>
      </c>
      <c r="DN19" s="30">
        <f t="shared" si="37"/>
        <v>0</v>
      </c>
      <c r="DO19" s="30">
        <v>0</v>
      </c>
      <c r="DP19" s="28"/>
      <c r="DQ19" s="28"/>
      <c r="DR19" s="28"/>
      <c r="DS19" s="28"/>
      <c r="DT19" s="28"/>
      <c r="DU19" s="30">
        <v>0</v>
      </c>
      <c r="DV19" s="28"/>
      <c r="DW19" s="28"/>
      <c r="DX19" s="28"/>
      <c r="DY19" s="30">
        <v>0</v>
      </c>
      <c r="DZ19" s="30">
        <f t="shared" si="38"/>
        <v>0</v>
      </c>
      <c r="EA19" s="30">
        <v>0</v>
      </c>
      <c r="EB19" s="28"/>
      <c r="EC19" s="27">
        <f t="shared" si="12"/>
        <v>0</v>
      </c>
      <c r="ED19" s="27">
        <f t="shared" si="12"/>
        <v>0</v>
      </c>
      <c r="EE19" s="27">
        <f t="shared" si="13"/>
        <v>0</v>
      </c>
    </row>
    <row r="20" spans="1:135" s="23" customFormat="1" ht="20.25" customHeight="1">
      <c r="A20" s="20">
        <v>11</v>
      </c>
      <c r="B20" s="21" t="s">
        <v>60</v>
      </c>
      <c r="C20" s="26">
        <v>3169.303</v>
      </c>
      <c r="D20" s="26">
        <v>5586.7224</v>
      </c>
      <c r="E20" s="27">
        <f t="shared" si="14"/>
        <v>56049.399999999994</v>
      </c>
      <c r="F20" s="27">
        <f t="shared" si="15"/>
        <v>40498.23413333333</v>
      </c>
      <c r="G20" s="27">
        <f t="shared" si="0"/>
        <v>43778.46400000001</v>
      </c>
      <c r="H20" s="27">
        <f t="shared" si="16"/>
        <v>108.0996861637648</v>
      </c>
      <c r="I20" s="27">
        <f t="shared" si="17"/>
        <v>78.10692710359078</v>
      </c>
      <c r="J20" s="27">
        <f t="shared" si="1"/>
        <v>23539.8</v>
      </c>
      <c r="K20" s="27">
        <f t="shared" si="2"/>
        <v>13406.900800000001</v>
      </c>
      <c r="L20" s="27">
        <f t="shared" si="3"/>
        <v>16687.064</v>
      </c>
      <c r="M20" s="27">
        <f t="shared" si="18"/>
        <v>124.46623010740853</v>
      </c>
      <c r="N20" s="27">
        <f t="shared" si="19"/>
        <v>70.8887246280767</v>
      </c>
      <c r="O20" s="27">
        <f t="shared" si="4"/>
        <v>5820</v>
      </c>
      <c r="P20" s="27">
        <f t="shared" si="20"/>
        <v>3498.402</v>
      </c>
      <c r="Q20" s="27">
        <f t="shared" si="5"/>
        <v>5942.210999999999</v>
      </c>
      <c r="R20" s="27">
        <f t="shared" si="21"/>
        <v>169.85500808654922</v>
      </c>
      <c r="S20" s="28">
        <f t="shared" si="22"/>
        <v>102.09984536082473</v>
      </c>
      <c r="T20" s="30">
        <v>450</v>
      </c>
      <c r="U20" s="26">
        <v>270.495</v>
      </c>
      <c r="V20" s="30">
        <v>574.511</v>
      </c>
      <c r="W20" s="27">
        <f t="shared" si="23"/>
        <v>212.39246566479972</v>
      </c>
      <c r="X20" s="28">
        <f t="shared" si="24"/>
        <v>127.6691111111111</v>
      </c>
      <c r="Y20" s="30">
        <v>9900</v>
      </c>
      <c r="Z20" s="30">
        <v>5167.503000000001</v>
      </c>
      <c r="AA20" s="30">
        <v>4987.103</v>
      </c>
      <c r="AB20" s="27">
        <f t="shared" si="25"/>
        <v>96.50895219606063</v>
      </c>
      <c r="AC20" s="28">
        <f t="shared" si="26"/>
        <v>50.37477777777778</v>
      </c>
      <c r="AD20" s="30">
        <v>5370</v>
      </c>
      <c r="AE20" s="26">
        <f t="shared" si="6"/>
        <v>3227.907</v>
      </c>
      <c r="AF20" s="30">
        <v>5367.7</v>
      </c>
      <c r="AG20" s="27">
        <f t="shared" si="27"/>
        <v>166.29041666937738</v>
      </c>
      <c r="AH20" s="28">
        <f t="shared" si="28"/>
        <v>99.95716945996276</v>
      </c>
      <c r="AI20" s="30">
        <v>322.8</v>
      </c>
      <c r="AJ20" s="30">
        <f t="shared" si="29"/>
        <v>300.8496</v>
      </c>
      <c r="AK20" s="30">
        <v>306.7</v>
      </c>
      <c r="AL20" s="27">
        <f t="shared" si="30"/>
        <v>101.94462615207067</v>
      </c>
      <c r="AM20" s="28">
        <f t="shared" si="31"/>
        <v>95.01239157372986</v>
      </c>
      <c r="AN20" s="29">
        <v>0</v>
      </c>
      <c r="AO20" s="29"/>
      <c r="AP20" s="27"/>
      <c r="AQ20" s="27"/>
      <c r="AR20" s="28"/>
      <c r="AS20" s="29"/>
      <c r="AT20" s="29"/>
      <c r="AU20" s="28">
        <v>0</v>
      </c>
      <c r="AV20" s="28"/>
      <c r="AW20" s="28"/>
      <c r="AX20" s="28"/>
      <c r="AY20" s="30">
        <v>32509.6</v>
      </c>
      <c r="AZ20" s="30">
        <f t="shared" si="32"/>
        <v>27091.333333333332</v>
      </c>
      <c r="BA20" s="30">
        <v>27091.4</v>
      </c>
      <c r="BB20" s="28"/>
      <c r="BC20" s="28"/>
      <c r="BD20" s="28"/>
      <c r="BE20" s="138">
        <v>0</v>
      </c>
      <c r="BF20" s="30">
        <f t="shared" si="33"/>
        <v>0</v>
      </c>
      <c r="BG20" s="30">
        <v>0</v>
      </c>
      <c r="BH20" s="28"/>
      <c r="BI20" s="28"/>
      <c r="BJ20" s="30">
        <v>0</v>
      </c>
      <c r="BK20" s="28"/>
      <c r="BL20" s="28"/>
      <c r="BM20" s="28"/>
      <c r="BN20" s="27">
        <f t="shared" si="7"/>
        <v>1897</v>
      </c>
      <c r="BO20" s="27">
        <f t="shared" si="34"/>
        <v>1033.1062000000002</v>
      </c>
      <c r="BP20" s="27">
        <f t="shared" si="8"/>
        <v>947.5</v>
      </c>
      <c r="BQ20" s="27">
        <f t="shared" si="35"/>
        <v>91.71370765173995</v>
      </c>
      <c r="BR20" s="28">
        <f t="shared" si="36"/>
        <v>49.94728518713759</v>
      </c>
      <c r="BS20" s="30">
        <v>1465</v>
      </c>
      <c r="BT20" s="30">
        <v>797.839</v>
      </c>
      <c r="BU20" s="30">
        <v>717.5</v>
      </c>
      <c r="BV20" s="30">
        <v>0</v>
      </c>
      <c r="BW20" s="30">
        <v>0</v>
      </c>
      <c r="BX20" s="30">
        <v>0</v>
      </c>
      <c r="BY20" s="30">
        <v>0</v>
      </c>
      <c r="BZ20" s="30">
        <v>0</v>
      </c>
      <c r="CA20" s="30">
        <v>0</v>
      </c>
      <c r="CB20" s="30">
        <v>432</v>
      </c>
      <c r="CC20" s="30">
        <v>235.26720000000003</v>
      </c>
      <c r="CD20" s="30">
        <v>230</v>
      </c>
      <c r="CE20" s="30">
        <v>0</v>
      </c>
      <c r="CF20" s="30">
        <v>0</v>
      </c>
      <c r="CG20" s="30">
        <v>0</v>
      </c>
      <c r="CH20" s="30">
        <v>0</v>
      </c>
      <c r="CI20" s="30">
        <v>0</v>
      </c>
      <c r="CJ20" s="30">
        <v>0</v>
      </c>
      <c r="CK20" s="30">
        <v>4000</v>
      </c>
      <c r="CL20" s="30">
        <v>2433.6</v>
      </c>
      <c r="CM20" s="30">
        <v>3730.65</v>
      </c>
      <c r="CN20" s="30">
        <v>1600</v>
      </c>
      <c r="CO20" s="30">
        <v>973.44</v>
      </c>
      <c r="CP20" s="30">
        <v>772.9</v>
      </c>
      <c r="CQ20" s="30">
        <v>950</v>
      </c>
      <c r="CR20" s="30">
        <v>577.98</v>
      </c>
      <c r="CS20" s="30">
        <v>675.9</v>
      </c>
      <c r="CT20" s="30">
        <v>0</v>
      </c>
      <c r="CU20" s="30">
        <v>0</v>
      </c>
      <c r="CV20" s="30">
        <v>0</v>
      </c>
      <c r="CW20" s="30">
        <v>0</v>
      </c>
      <c r="CX20" s="30">
        <v>0</v>
      </c>
      <c r="CY20" s="30">
        <v>0</v>
      </c>
      <c r="CZ20" s="30">
        <v>0</v>
      </c>
      <c r="DA20" s="30">
        <v>0</v>
      </c>
      <c r="DB20" s="30">
        <v>0</v>
      </c>
      <c r="DC20" s="30">
        <v>0</v>
      </c>
      <c r="DD20" s="30">
        <v>0</v>
      </c>
      <c r="DE20" s="30">
        <v>0</v>
      </c>
      <c r="DF20" s="30">
        <v>0</v>
      </c>
      <c r="DG20" s="27">
        <f t="shared" si="9"/>
        <v>56049.399999999994</v>
      </c>
      <c r="DH20" s="27">
        <f t="shared" si="10"/>
        <v>40498.23413333333</v>
      </c>
      <c r="DI20" s="27">
        <f t="shared" si="11"/>
        <v>43778.46400000001</v>
      </c>
      <c r="DJ20" s="28"/>
      <c r="DK20" s="28"/>
      <c r="DL20" s="28"/>
      <c r="DM20" s="30">
        <v>0</v>
      </c>
      <c r="DN20" s="30">
        <f t="shared" si="37"/>
        <v>0</v>
      </c>
      <c r="DO20" s="30">
        <v>0</v>
      </c>
      <c r="DP20" s="28"/>
      <c r="DQ20" s="28"/>
      <c r="DR20" s="28"/>
      <c r="DS20" s="28"/>
      <c r="DT20" s="28"/>
      <c r="DU20" s="30">
        <v>0</v>
      </c>
      <c r="DV20" s="28"/>
      <c r="DW20" s="28"/>
      <c r="DX20" s="28"/>
      <c r="DY20" s="30">
        <v>0</v>
      </c>
      <c r="DZ20" s="30">
        <f t="shared" si="38"/>
        <v>0</v>
      </c>
      <c r="EA20" s="30">
        <v>0</v>
      </c>
      <c r="EB20" s="28"/>
      <c r="EC20" s="27">
        <f t="shared" si="12"/>
        <v>0</v>
      </c>
      <c r="ED20" s="27">
        <f t="shared" si="12"/>
        <v>0</v>
      </c>
      <c r="EE20" s="27">
        <f t="shared" si="13"/>
        <v>0</v>
      </c>
    </row>
    <row r="21" spans="1:135" s="23" customFormat="1" ht="20.25" customHeight="1">
      <c r="A21" s="20">
        <v>12</v>
      </c>
      <c r="B21" s="21" t="s">
        <v>61</v>
      </c>
      <c r="C21" s="26">
        <v>76.2779</v>
      </c>
      <c r="D21" s="26">
        <v>65157.3932</v>
      </c>
      <c r="E21" s="27">
        <f t="shared" si="14"/>
        <v>245863.90000000002</v>
      </c>
      <c r="F21" s="27">
        <f t="shared" si="15"/>
        <v>189517.45916666667</v>
      </c>
      <c r="G21" s="27">
        <f t="shared" si="0"/>
        <v>214897.683</v>
      </c>
      <c r="H21" s="27">
        <f t="shared" si="16"/>
        <v>113.3920241147879</v>
      </c>
      <c r="I21" s="27">
        <f t="shared" si="17"/>
        <v>87.40513877799872</v>
      </c>
      <c r="J21" s="27">
        <f t="shared" si="1"/>
        <v>72695</v>
      </c>
      <c r="K21" s="27">
        <f t="shared" si="2"/>
        <v>45210.0425</v>
      </c>
      <c r="L21" s="27">
        <f t="shared" si="3"/>
        <v>70590.183</v>
      </c>
      <c r="M21" s="27">
        <f t="shared" si="18"/>
        <v>156.13828056012113</v>
      </c>
      <c r="N21" s="27">
        <f t="shared" si="19"/>
        <v>97.10459178760576</v>
      </c>
      <c r="O21" s="27">
        <f t="shared" si="4"/>
        <v>34250</v>
      </c>
      <c r="P21" s="27">
        <f t="shared" si="20"/>
        <v>20587.675000000003</v>
      </c>
      <c r="Q21" s="27">
        <f t="shared" si="5"/>
        <v>31616.359</v>
      </c>
      <c r="R21" s="27">
        <f t="shared" si="21"/>
        <v>153.56935156592473</v>
      </c>
      <c r="S21" s="28">
        <f t="shared" si="22"/>
        <v>92.31053722627738</v>
      </c>
      <c r="T21" s="30">
        <v>5250</v>
      </c>
      <c r="U21" s="26">
        <v>3155.775</v>
      </c>
      <c r="V21" s="30">
        <v>3929.971</v>
      </c>
      <c r="W21" s="27">
        <f t="shared" si="23"/>
        <v>124.53267422423968</v>
      </c>
      <c r="X21" s="28">
        <f t="shared" si="24"/>
        <v>74.85659047619048</v>
      </c>
      <c r="Y21" s="30">
        <v>8670</v>
      </c>
      <c r="Z21" s="30">
        <v>4525.4799</v>
      </c>
      <c r="AA21" s="30">
        <v>6127.44</v>
      </c>
      <c r="AB21" s="27">
        <f t="shared" si="25"/>
        <v>135.3986789334762</v>
      </c>
      <c r="AC21" s="28">
        <f t="shared" si="26"/>
        <v>70.67404844290657</v>
      </c>
      <c r="AD21" s="30">
        <v>29000</v>
      </c>
      <c r="AE21" s="26">
        <f t="shared" si="6"/>
        <v>17431.9</v>
      </c>
      <c r="AF21" s="30">
        <v>27686.388</v>
      </c>
      <c r="AG21" s="27">
        <f t="shared" si="27"/>
        <v>158.82599142950568</v>
      </c>
      <c r="AH21" s="28">
        <f t="shared" si="28"/>
        <v>95.47030344827586</v>
      </c>
      <c r="AI21" s="30">
        <v>6149</v>
      </c>
      <c r="AJ21" s="30">
        <f t="shared" si="29"/>
        <v>5730.868</v>
      </c>
      <c r="AK21" s="30">
        <v>7753.258</v>
      </c>
      <c r="AL21" s="27">
        <f t="shared" si="30"/>
        <v>135.28941863606002</v>
      </c>
      <c r="AM21" s="28">
        <f t="shared" si="31"/>
        <v>126.08973816880793</v>
      </c>
      <c r="AN21" s="29">
        <v>0</v>
      </c>
      <c r="AO21" s="29"/>
      <c r="AP21" s="27"/>
      <c r="AQ21" s="27"/>
      <c r="AR21" s="28"/>
      <c r="AS21" s="29"/>
      <c r="AT21" s="29"/>
      <c r="AU21" s="28">
        <v>0</v>
      </c>
      <c r="AV21" s="28"/>
      <c r="AW21" s="28"/>
      <c r="AX21" s="28"/>
      <c r="AY21" s="30">
        <v>173168.9</v>
      </c>
      <c r="AZ21" s="30">
        <f t="shared" si="32"/>
        <v>144307.41666666666</v>
      </c>
      <c r="BA21" s="30">
        <v>144307.5</v>
      </c>
      <c r="BB21" s="28"/>
      <c r="BC21" s="28"/>
      <c r="BD21" s="28"/>
      <c r="BE21" s="138">
        <v>0</v>
      </c>
      <c r="BF21" s="30">
        <f t="shared" si="33"/>
        <v>0</v>
      </c>
      <c r="BG21" s="30">
        <v>0</v>
      </c>
      <c r="BH21" s="28"/>
      <c r="BI21" s="28"/>
      <c r="BJ21" s="30">
        <v>0</v>
      </c>
      <c r="BK21" s="28"/>
      <c r="BL21" s="28"/>
      <c r="BM21" s="28"/>
      <c r="BN21" s="27">
        <f t="shared" si="7"/>
        <v>126</v>
      </c>
      <c r="BO21" s="27">
        <f t="shared" si="34"/>
        <v>68.6196</v>
      </c>
      <c r="BP21" s="27">
        <f t="shared" si="8"/>
        <v>107.082</v>
      </c>
      <c r="BQ21" s="27">
        <f t="shared" si="35"/>
        <v>156.05162373432663</v>
      </c>
      <c r="BR21" s="28">
        <f t="shared" si="36"/>
        <v>84.98571428571428</v>
      </c>
      <c r="BS21" s="30">
        <v>126</v>
      </c>
      <c r="BT21" s="30">
        <v>68.6196</v>
      </c>
      <c r="BU21" s="30">
        <v>107.082</v>
      </c>
      <c r="BV21" s="30">
        <v>0</v>
      </c>
      <c r="BW21" s="30">
        <v>0</v>
      </c>
      <c r="BX21" s="30">
        <v>0</v>
      </c>
      <c r="BY21" s="30">
        <v>0</v>
      </c>
      <c r="BZ21" s="30">
        <v>0</v>
      </c>
      <c r="CA21" s="30">
        <v>0</v>
      </c>
      <c r="CB21" s="30">
        <v>0</v>
      </c>
      <c r="CC21" s="30">
        <v>0</v>
      </c>
      <c r="CD21" s="30">
        <v>0</v>
      </c>
      <c r="CE21" s="30">
        <v>0</v>
      </c>
      <c r="CF21" s="30">
        <v>0</v>
      </c>
      <c r="CG21" s="30">
        <v>0</v>
      </c>
      <c r="CH21" s="30">
        <v>0</v>
      </c>
      <c r="CI21" s="30">
        <v>0</v>
      </c>
      <c r="CJ21" s="30">
        <v>0</v>
      </c>
      <c r="CK21" s="30">
        <v>0</v>
      </c>
      <c r="CL21" s="30">
        <v>0</v>
      </c>
      <c r="CM21" s="30">
        <v>0</v>
      </c>
      <c r="CN21" s="30">
        <v>23500</v>
      </c>
      <c r="CO21" s="30">
        <v>14297.4</v>
      </c>
      <c r="CP21" s="30">
        <v>17158.731</v>
      </c>
      <c r="CQ21" s="30">
        <v>11500</v>
      </c>
      <c r="CR21" s="30">
        <v>6996.6</v>
      </c>
      <c r="CS21" s="30">
        <v>7278.771</v>
      </c>
      <c r="CT21" s="30">
        <v>0</v>
      </c>
      <c r="CU21" s="30">
        <v>0</v>
      </c>
      <c r="CV21" s="30">
        <v>7042.713</v>
      </c>
      <c r="CW21" s="30">
        <v>0</v>
      </c>
      <c r="CX21" s="30">
        <v>0</v>
      </c>
      <c r="CY21" s="30">
        <v>100</v>
      </c>
      <c r="CZ21" s="30">
        <v>0</v>
      </c>
      <c r="DA21" s="30">
        <v>0</v>
      </c>
      <c r="DB21" s="30">
        <v>0</v>
      </c>
      <c r="DC21" s="30">
        <v>0</v>
      </c>
      <c r="DD21" s="30">
        <v>0</v>
      </c>
      <c r="DE21" s="30">
        <v>684.6</v>
      </c>
      <c r="DF21" s="30">
        <v>0</v>
      </c>
      <c r="DG21" s="27">
        <f t="shared" si="9"/>
        <v>245863.9</v>
      </c>
      <c r="DH21" s="27">
        <f t="shared" si="10"/>
        <v>189517.45916666667</v>
      </c>
      <c r="DI21" s="27">
        <f t="shared" si="11"/>
        <v>214897.683</v>
      </c>
      <c r="DJ21" s="28"/>
      <c r="DK21" s="28"/>
      <c r="DL21" s="28"/>
      <c r="DM21" s="30">
        <v>0</v>
      </c>
      <c r="DN21" s="30">
        <f t="shared" si="37"/>
        <v>0</v>
      </c>
      <c r="DO21" s="30">
        <v>0</v>
      </c>
      <c r="DP21" s="28"/>
      <c r="DQ21" s="28"/>
      <c r="DR21" s="28"/>
      <c r="DS21" s="28"/>
      <c r="DT21" s="28"/>
      <c r="DU21" s="30">
        <v>0</v>
      </c>
      <c r="DV21" s="28"/>
      <c r="DW21" s="28"/>
      <c r="DX21" s="28"/>
      <c r="DY21" s="30">
        <v>49000</v>
      </c>
      <c r="DZ21" s="30">
        <f t="shared" si="38"/>
        <v>40833.333333333336</v>
      </c>
      <c r="EA21" s="30">
        <v>0</v>
      </c>
      <c r="EB21" s="28"/>
      <c r="EC21" s="27">
        <f t="shared" si="12"/>
        <v>49000</v>
      </c>
      <c r="ED21" s="27">
        <f t="shared" si="12"/>
        <v>40833.333333333336</v>
      </c>
      <c r="EE21" s="27">
        <f t="shared" si="13"/>
        <v>0</v>
      </c>
    </row>
    <row r="22" spans="1:143" s="22" customFormat="1" ht="20.25" customHeight="1">
      <c r="A22" s="20">
        <v>13</v>
      </c>
      <c r="B22" s="21" t="s">
        <v>62</v>
      </c>
      <c r="C22" s="26">
        <v>0.0003</v>
      </c>
      <c r="D22" s="26">
        <v>27676.878</v>
      </c>
      <c r="E22" s="27">
        <f t="shared" si="14"/>
        <v>176150.9</v>
      </c>
      <c r="F22" s="27">
        <f t="shared" si="15"/>
        <v>117894.24449</v>
      </c>
      <c r="G22" s="27">
        <f t="shared" si="0"/>
        <v>164186.49270000003</v>
      </c>
      <c r="H22" s="27">
        <f t="shared" si="16"/>
        <v>139.26591023188297</v>
      </c>
      <c r="I22" s="27">
        <f t="shared" si="17"/>
        <v>93.20786479092644</v>
      </c>
      <c r="J22" s="27">
        <f t="shared" si="1"/>
        <v>106839.5</v>
      </c>
      <c r="K22" s="27">
        <f t="shared" si="2"/>
        <v>60134.744490000005</v>
      </c>
      <c r="L22" s="27">
        <f t="shared" si="3"/>
        <v>106427.0927</v>
      </c>
      <c r="M22" s="27">
        <f t="shared" si="18"/>
        <v>176.981034180162</v>
      </c>
      <c r="N22" s="27">
        <f t="shared" si="19"/>
        <v>99.61399360723327</v>
      </c>
      <c r="O22" s="27">
        <f t="shared" si="4"/>
        <v>16000</v>
      </c>
      <c r="P22" s="27">
        <f t="shared" si="20"/>
        <v>9617.599999999999</v>
      </c>
      <c r="Q22" s="27">
        <f t="shared" si="5"/>
        <v>14260.806999999999</v>
      </c>
      <c r="R22" s="27">
        <f t="shared" si="21"/>
        <v>148.27822949592417</v>
      </c>
      <c r="S22" s="28">
        <f t="shared" si="22"/>
        <v>89.13004374999998</v>
      </c>
      <c r="T22" s="30">
        <v>2255</v>
      </c>
      <c r="U22" s="26">
        <v>1355.4805000000001</v>
      </c>
      <c r="V22" s="30">
        <v>2479.588</v>
      </c>
      <c r="W22" s="27">
        <f t="shared" si="23"/>
        <v>182.93055488441183</v>
      </c>
      <c r="X22" s="28">
        <f t="shared" si="24"/>
        <v>109.95955654101996</v>
      </c>
      <c r="Y22" s="30">
        <v>20997</v>
      </c>
      <c r="Z22" s="30">
        <v>10959.80409</v>
      </c>
      <c r="AA22" s="30">
        <v>11889.311</v>
      </c>
      <c r="AB22" s="27">
        <f t="shared" si="25"/>
        <v>108.48105406234501</v>
      </c>
      <c r="AC22" s="28">
        <f t="shared" si="26"/>
        <v>56.62385578892223</v>
      </c>
      <c r="AD22" s="30">
        <v>13745</v>
      </c>
      <c r="AE22" s="26">
        <f t="shared" si="6"/>
        <v>8262.119499999999</v>
      </c>
      <c r="AF22" s="30">
        <v>11781.219</v>
      </c>
      <c r="AG22" s="27">
        <f t="shared" si="27"/>
        <v>142.5931808417925</v>
      </c>
      <c r="AH22" s="28">
        <f t="shared" si="28"/>
        <v>85.71276100400145</v>
      </c>
      <c r="AI22" s="30">
        <v>1538.5</v>
      </c>
      <c r="AJ22" s="30">
        <f t="shared" si="29"/>
        <v>1433.882</v>
      </c>
      <c r="AK22" s="30">
        <v>1570.34</v>
      </c>
      <c r="AL22" s="27">
        <f t="shared" si="30"/>
        <v>109.51668268379126</v>
      </c>
      <c r="AM22" s="28">
        <f t="shared" si="31"/>
        <v>102.06954826129346</v>
      </c>
      <c r="AN22" s="29">
        <v>0</v>
      </c>
      <c r="AO22" s="29"/>
      <c r="AP22" s="27"/>
      <c r="AQ22" s="27"/>
      <c r="AR22" s="28"/>
      <c r="AS22" s="29"/>
      <c r="AT22" s="29"/>
      <c r="AU22" s="28">
        <v>0</v>
      </c>
      <c r="AV22" s="28"/>
      <c r="AW22" s="28"/>
      <c r="AX22" s="28"/>
      <c r="AY22" s="30">
        <v>69311.4</v>
      </c>
      <c r="AZ22" s="30">
        <f t="shared" si="32"/>
        <v>57759.5</v>
      </c>
      <c r="BA22" s="30">
        <v>57759.4</v>
      </c>
      <c r="BB22" s="28"/>
      <c r="BC22" s="28"/>
      <c r="BD22" s="28"/>
      <c r="BE22" s="138">
        <v>0</v>
      </c>
      <c r="BF22" s="30">
        <f t="shared" si="33"/>
        <v>0</v>
      </c>
      <c r="BG22" s="30">
        <v>0</v>
      </c>
      <c r="BH22" s="28"/>
      <c r="BI22" s="28"/>
      <c r="BJ22" s="30">
        <v>0</v>
      </c>
      <c r="BK22" s="28"/>
      <c r="BL22" s="28"/>
      <c r="BM22" s="28"/>
      <c r="BN22" s="27">
        <f t="shared" si="7"/>
        <v>53804</v>
      </c>
      <c r="BO22" s="27">
        <f t="shared" si="34"/>
        <v>29301.6584</v>
      </c>
      <c r="BP22" s="27">
        <f t="shared" si="8"/>
        <v>62985.377</v>
      </c>
      <c r="BQ22" s="27">
        <f t="shared" si="35"/>
        <v>214.9549903974036</v>
      </c>
      <c r="BR22" s="28">
        <f t="shared" si="36"/>
        <v>117.064487770426</v>
      </c>
      <c r="BS22" s="30">
        <v>51500</v>
      </c>
      <c r="BT22" s="30">
        <v>28046.9</v>
      </c>
      <c r="BU22" s="30">
        <v>61065.377</v>
      </c>
      <c r="BV22" s="30">
        <v>0</v>
      </c>
      <c r="BW22" s="30">
        <v>0</v>
      </c>
      <c r="BX22" s="30">
        <v>0</v>
      </c>
      <c r="BY22" s="30">
        <v>0</v>
      </c>
      <c r="BZ22" s="30">
        <v>0</v>
      </c>
      <c r="CA22" s="30">
        <v>0</v>
      </c>
      <c r="CB22" s="30">
        <v>2304</v>
      </c>
      <c r="CC22" s="30">
        <v>1254.7584</v>
      </c>
      <c r="CD22" s="30">
        <v>1920</v>
      </c>
      <c r="CE22" s="30">
        <v>0</v>
      </c>
      <c r="CF22" s="30">
        <v>0</v>
      </c>
      <c r="CG22" s="30">
        <v>0</v>
      </c>
      <c r="CH22" s="30">
        <v>0</v>
      </c>
      <c r="CI22" s="30">
        <v>0</v>
      </c>
      <c r="CJ22" s="30">
        <v>0</v>
      </c>
      <c r="CK22" s="30">
        <v>13500</v>
      </c>
      <c r="CL22" s="30">
        <v>8213.4</v>
      </c>
      <c r="CM22" s="30">
        <v>14483.5</v>
      </c>
      <c r="CN22" s="30">
        <v>1000</v>
      </c>
      <c r="CO22" s="30">
        <v>608.4</v>
      </c>
      <c r="CP22" s="30">
        <v>976.85</v>
      </c>
      <c r="CQ22" s="30">
        <v>1000</v>
      </c>
      <c r="CR22" s="30">
        <v>608.4</v>
      </c>
      <c r="CS22" s="30">
        <v>976.85</v>
      </c>
      <c r="CT22" s="30">
        <v>0</v>
      </c>
      <c r="CU22" s="30">
        <v>0</v>
      </c>
      <c r="CV22" s="30">
        <v>0</v>
      </c>
      <c r="CW22" s="30">
        <v>0</v>
      </c>
      <c r="CX22" s="30">
        <v>0</v>
      </c>
      <c r="CY22" s="30">
        <v>0</v>
      </c>
      <c r="CZ22" s="30">
        <v>0</v>
      </c>
      <c r="DA22" s="30">
        <v>0</v>
      </c>
      <c r="DB22" s="30">
        <v>0</v>
      </c>
      <c r="DC22" s="30">
        <v>0</v>
      </c>
      <c r="DD22" s="30">
        <v>0</v>
      </c>
      <c r="DE22" s="30">
        <v>260.9077</v>
      </c>
      <c r="DF22" s="30">
        <v>0</v>
      </c>
      <c r="DG22" s="27">
        <f t="shared" si="9"/>
        <v>176150.9</v>
      </c>
      <c r="DH22" s="27">
        <f t="shared" si="10"/>
        <v>117894.24449</v>
      </c>
      <c r="DI22" s="27">
        <f t="shared" si="11"/>
        <v>164186.49270000003</v>
      </c>
      <c r="DJ22" s="28"/>
      <c r="DK22" s="28"/>
      <c r="DL22" s="28"/>
      <c r="DM22" s="30">
        <v>0</v>
      </c>
      <c r="DN22" s="30">
        <f t="shared" si="37"/>
        <v>0</v>
      </c>
      <c r="DO22" s="30">
        <v>0</v>
      </c>
      <c r="DP22" s="28"/>
      <c r="DQ22" s="28"/>
      <c r="DR22" s="28"/>
      <c r="DS22" s="28"/>
      <c r="DT22" s="28"/>
      <c r="DU22" s="30">
        <v>0</v>
      </c>
      <c r="DV22" s="28"/>
      <c r="DW22" s="28"/>
      <c r="DX22" s="28"/>
      <c r="DY22" s="30">
        <v>19000</v>
      </c>
      <c r="DZ22" s="30">
        <f t="shared" si="38"/>
        <v>15833.333333333332</v>
      </c>
      <c r="EA22" s="30">
        <v>0</v>
      </c>
      <c r="EB22" s="28"/>
      <c r="EC22" s="27">
        <f t="shared" si="12"/>
        <v>19000</v>
      </c>
      <c r="ED22" s="27">
        <f t="shared" si="12"/>
        <v>15833.333333333332</v>
      </c>
      <c r="EE22" s="27">
        <f t="shared" si="13"/>
        <v>0</v>
      </c>
      <c r="EH22" s="23"/>
      <c r="EJ22" s="23"/>
      <c r="EK22" s="23"/>
      <c r="EM22" s="23"/>
    </row>
    <row r="23" spans="1:143" s="22" customFormat="1" ht="20.25" customHeight="1">
      <c r="A23" s="20">
        <v>14</v>
      </c>
      <c r="B23" s="21" t="s">
        <v>63</v>
      </c>
      <c r="C23" s="26">
        <v>3703.4863</v>
      </c>
      <c r="D23" s="26">
        <v>5105.7316</v>
      </c>
      <c r="E23" s="27">
        <f t="shared" si="14"/>
        <v>60652</v>
      </c>
      <c r="F23" s="27">
        <f t="shared" si="15"/>
        <v>44106.116274333326</v>
      </c>
      <c r="G23" s="27">
        <f t="shared" si="0"/>
        <v>44878.713599999995</v>
      </c>
      <c r="H23" s="27">
        <f t="shared" si="16"/>
        <v>101.7516784313115</v>
      </c>
      <c r="I23" s="27">
        <f t="shared" si="17"/>
        <v>73.99379014706852</v>
      </c>
      <c r="J23" s="27">
        <f t="shared" si="1"/>
        <v>26022.3</v>
      </c>
      <c r="K23" s="27">
        <f t="shared" si="2"/>
        <v>15248.032941</v>
      </c>
      <c r="L23" s="27">
        <f t="shared" si="3"/>
        <v>16020.6136</v>
      </c>
      <c r="M23" s="27">
        <f t="shared" si="18"/>
        <v>105.06675623006186</v>
      </c>
      <c r="N23" s="27">
        <f t="shared" si="19"/>
        <v>61.56494083920331</v>
      </c>
      <c r="O23" s="27">
        <f t="shared" si="4"/>
        <v>9291</v>
      </c>
      <c r="P23" s="27">
        <f t="shared" si="20"/>
        <v>5584.8201</v>
      </c>
      <c r="Q23" s="27">
        <f t="shared" si="5"/>
        <v>6094.536</v>
      </c>
      <c r="R23" s="27">
        <f t="shared" si="21"/>
        <v>109.12680965318829</v>
      </c>
      <c r="S23" s="28">
        <f t="shared" si="22"/>
        <v>65.59612528253147</v>
      </c>
      <c r="T23" s="30">
        <v>1180</v>
      </c>
      <c r="U23" s="26">
        <v>709.298</v>
      </c>
      <c r="V23" s="30">
        <v>702.886</v>
      </c>
      <c r="W23" s="27">
        <f t="shared" si="23"/>
        <v>99.09600760188242</v>
      </c>
      <c r="X23" s="28">
        <f t="shared" si="24"/>
        <v>59.56661016949152</v>
      </c>
      <c r="Y23" s="30">
        <v>10625.3</v>
      </c>
      <c r="Z23" s="30">
        <v>5546.087841</v>
      </c>
      <c r="AA23" s="30">
        <v>6571.4036</v>
      </c>
      <c r="AB23" s="27">
        <f t="shared" si="25"/>
        <v>118.48718931965433</v>
      </c>
      <c r="AC23" s="28">
        <f t="shared" si="26"/>
        <v>61.846758209179974</v>
      </c>
      <c r="AD23" s="30">
        <v>8111</v>
      </c>
      <c r="AE23" s="26">
        <f t="shared" si="6"/>
        <v>4875.5221</v>
      </c>
      <c r="AF23" s="30">
        <v>5391.65</v>
      </c>
      <c r="AG23" s="27">
        <f t="shared" si="27"/>
        <v>110.58610522963272</v>
      </c>
      <c r="AH23" s="28">
        <f t="shared" si="28"/>
        <v>66.47330785353223</v>
      </c>
      <c r="AI23" s="30">
        <v>1451</v>
      </c>
      <c r="AJ23" s="30">
        <f t="shared" si="29"/>
        <v>1352.332</v>
      </c>
      <c r="AK23" s="30">
        <v>1353</v>
      </c>
      <c r="AL23" s="27">
        <f t="shared" si="30"/>
        <v>100.04939615419882</v>
      </c>
      <c r="AM23" s="28">
        <f t="shared" si="31"/>
        <v>93.2460372157133</v>
      </c>
      <c r="AN23" s="29">
        <v>0</v>
      </c>
      <c r="AO23" s="29"/>
      <c r="AP23" s="27"/>
      <c r="AQ23" s="27"/>
      <c r="AR23" s="28"/>
      <c r="AS23" s="29"/>
      <c r="AT23" s="29"/>
      <c r="AU23" s="28">
        <v>0</v>
      </c>
      <c r="AV23" s="28"/>
      <c r="AW23" s="28"/>
      <c r="AX23" s="28"/>
      <c r="AY23" s="30">
        <v>34629.7</v>
      </c>
      <c r="AZ23" s="30">
        <f t="shared" si="32"/>
        <v>28858.08333333333</v>
      </c>
      <c r="BA23" s="30">
        <v>28858.1</v>
      </c>
      <c r="BB23" s="28"/>
      <c r="BC23" s="28"/>
      <c r="BD23" s="28"/>
      <c r="BE23" s="138">
        <v>0</v>
      </c>
      <c r="BF23" s="30">
        <f t="shared" si="33"/>
        <v>0</v>
      </c>
      <c r="BG23" s="30">
        <v>0</v>
      </c>
      <c r="BH23" s="28"/>
      <c r="BI23" s="28"/>
      <c r="BJ23" s="30">
        <v>0</v>
      </c>
      <c r="BK23" s="28"/>
      <c r="BL23" s="28"/>
      <c r="BM23" s="28"/>
      <c r="BN23" s="27">
        <f t="shared" si="7"/>
        <v>1055</v>
      </c>
      <c r="BO23" s="27">
        <f t="shared" si="34"/>
        <v>574.553</v>
      </c>
      <c r="BP23" s="27">
        <f t="shared" si="8"/>
        <v>239.474</v>
      </c>
      <c r="BQ23" s="27">
        <f t="shared" si="35"/>
        <v>41.680053885368274</v>
      </c>
      <c r="BR23" s="28">
        <f t="shared" si="36"/>
        <v>22.698957345971564</v>
      </c>
      <c r="BS23" s="30">
        <v>1055</v>
      </c>
      <c r="BT23" s="30">
        <v>574.553</v>
      </c>
      <c r="BU23" s="30">
        <v>239.474</v>
      </c>
      <c r="BV23" s="30">
        <v>0</v>
      </c>
      <c r="BW23" s="30">
        <v>0</v>
      </c>
      <c r="BX23" s="30">
        <v>0</v>
      </c>
      <c r="BY23" s="30">
        <v>0</v>
      </c>
      <c r="BZ23" s="30">
        <v>0</v>
      </c>
      <c r="CA23" s="30">
        <v>0</v>
      </c>
      <c r="CB23" s="30">
        <v>0</v>
      </c>
      <c r="CC23" s="30">
        <v>0</v>
      </c>
      <c r="CD23" s="30">
        <v>0</v>
      </c>
      <c r="CE23" s="30">
        <v>0</v>
      </c>
      <c r="CF23" s="30">
        <v>0</v>
      </c>
      <c r="CG23" s="30">
        <v>0</v>
      </c>
      <c r="CH23" s="30">
        <v>0</v>
      </c>
      <c r="CI23" s="30">
        <v>0</v>
      </c>
      <c r="CJ23" s="30">
        <v>0</v>
      </c>
      <c r="CK23" s="30">
        <v>0</v>
      </c>
      <c r="CL23" s="30">
        <v>0</v>
      </c>
      <c r="CM23" s="30">
        <v>0</v>
      </c>
      <c r="CN23" s="30">
        <v>3600</v>
      </c>
      <c r="CO23" s="30">
        <v>2190.24</v>
      </c>
      <c r="CP23" s="30">
        <v>1762.2</v>
      </c>
      <c r="CQ23" s="30">
        <v>3600</v>
      </c>
      <c r="CR23" s="30">
        <v>2190.24</v>
      </c>
      <c r="CS23" s="30">
        <v>1762.2</v>
      </c>
      <c r="CT23" s="30">
        <v>0</v>
      </c>
      <c r="CU23" s="30">
        <v>0</v>
      </c>
      <c r="CV23" s="30">
        <v>0</v>
      </c>
      <c r="CW23" s="30">
        <v>0</v>
      </c>
      <c r="CX23" s="30">
        <v>0</v>
      </c>
      <c r="CY23" s="30">
        <v>0</v>
      </c>
      <c r="CZ23" s="30">
        <v>0</v>
      </c>
      <c r="DA23" s="30">
        <v>0</v>
      </c>
      <c r="DB23" s="30">
        <v>0</v>
      </c>
      <c r="DC23" s="30">
        <v>0</v>
      </c>
      <c r="DD23" s="30">
        <v>0</v>
      </c>
      <c r="DE23" s="30">
        <v>0</v>
      </c>
      <c r="DF23" s="30">
        <v>0</v>
      </c>
      <c r="DG23" s="27">
        <f t="shared" si="9"/>
        <v>60652</v>
      </c>
      <c r="DH23" s="27">
        <f t="shared" si="10"/>
        <v>44106.116274333326</v>
      </c>
      <c r="DI23" s="27">
        <f t="shared" si="11"/>
        <v>44878.713599999995</v>
      </c>
      <c r="DJ23" s="28"/>
      <c r="DK23" s="28"/>
      <c r="DL23" s="28"/>
      <c r="DM23" s="30">
        <v>0</v>
      </c>
      <c r="DN23" s="30">
        <f t="shared" si="37"/>
        <v>0</v>
      </c>
      <c r="DO23" s="30">
        <v>0</v>
      </c>
      <c r="DP23" s="28"/>
      <c r="DQ23" s="28"/>
      <c r="DR23" s="28"/>
      <c r="DS23" s="28"/>
      <c r="DT23" s="28"/>
      <c r="DU23" s="30">
        <v>0</v>
      </c>
      <c r="DV23" s="28"/>
      <c r="DW23" s="28"/>
      <c r="DX23" s="28"/>
      <c r="DY23" s="30">
        <v>2540</v>
      </c>
      <c r="DZ23" s="30">
        <f t="shared" si="38"/>
        <v>2116.6666666666665</v>
      </c>
      <c r="EA23" s="30">
        <v>100</v>
      </c>
      <c r="EB23" s="28"/>
      <c r="EC23" s="27">
        <f t="shared" si="12"/>
        <v>2540</v>
      </c>
      <c r="ED23" s="27">
        <f t="shared" si="12"/>
        <v>2116.6666666666665</v>
      </c>
      <c r="EE23" s="27">
        <f t="shared" si="13"/>
        <v>100</v>
      </c>
      <c r="EH23" s="23"/>
      <c r="EJ23" s="23"/>
      <c r="EK23" s="23"/>
      <c r="EM23" s="23"/>
    </row>
    <row r="24" spans="1:143" s="22" customFormat="1" ht="20.25" customHeight="1">
      <c r="A24" s="20">
        <v>15</v>
      </c>
      <c r="B24" s="21" t="s">
        <v>51</v>
      </c>
      <c r="C24" s="26">
        <v>40262.4002</v>
      </c>
      <c r="D24" s="26">
        <v>41138.1858</v>
      </c>
      <c r="E24" s="27">
        <f t="shared" si="14"/>
        <v>218378.1</v>
      </c>
      <c r="F24" s="27">
        <f t="shared" si="15"/>
        <v>162596.36000000004</v>
      </c>
      <c r="G24" s="27">
        <f t="shared" si="0"/>
        <v>171480.48900000003</v>
      </c>
      <c r="H24" s="27">
        <f t="shared" si="16"/>
        <v>105.46391628939293</v>
      </c>
      <c r="I24" s="27">
        <f t="shared" si="17"/>
        <v>78.52458144841448</v>
      </c>
      <c r="J24" s="27">
        <f t="shared" si="1"/>
        <v>78615</v>
      </c>
      <c r="K24" s="27">
        <f t="shared" si="2"/>
        <v>46127.11</v>
      </c>
      <c r="L24" s="27">
        <f t="shared" si="3"/>
        <v>55011.18899999999</v>
      </c>
      <c r="M24" s="27">
        <f t="shared" si="18"/>
        <v>119.25999482733687</v>
      </c>
      <c r="N24" s="27">
        <f t="shared" si="19"/>
        <v>69.97543598549893</v>
      </c>
      <c r="O24" s="27">
        <f t="shared" si="4"/>
        <v>28000</v>
      </c>
      <c r="P24" s="27">
        <f t="shared" si="20"/>
        <v>16830.8</v>
      </c>
      <c r="Q24" s="27">
        <f t="shared" si="5"/>
        <v>22945.66</v>
      </c>
      <c r="R24" s="27">
        <f t="shared" si="21"/>
        <v>136.33136868122727</v>
      </c>
      <c r="S24" s="28">
        <f t="shared" si="22"/>
        <v>81.9487857142857</v>
      </c>
      <c r="T24" s="30">
        <v>3000</v>
      </c>
      <c r="U24" s="26">
        <v>1803.3</v>
      </c>
      <c r="V24" s="30">
        <v>2485.398</v>
      </c>
      <c r="W24" s="27">
        <f t="shared" si="23"/>
        <v>137.82498752287472</v>
      </c>
      <c r="X24" s="28">
        <f t="shared" si="24"/>
        <v>82.84660000000001</v>
      </c>
      <c r="Y24" s="30">
        <v>21700</v>
      </c>
      <c r="Z24" s="30">
        <v>11326.749</v>
      </c>
      <c r="AA24" s="30">
        <v>12369.509</v>
      </c>
      <c r="AB24" s="27">
        <f t="shared" si="25"/>
        <v>109.2061720445999</v>
      </c>
      <c r="AC24" s="28">
        <f t="shared" si="26"/>
        <v>57.00234562211982</v>
      </c>
      <c r="AD24" s="30">
        <v>25000</v>
      </c>
      <c r="AE24" s="26">
        <f t="shared" si="6"/>
        <v>15027.5</v>
      </c>
      <c r="AF24" s="30">
        <v>20460.262</v>
      </c>
      <c r="AG24" s="27">
        <f t="shared" si="27"/>
        <v>136.15213442022957</v>
      </c>
      <c r="AH24" s="28">
        <f t="shared" si="28"/>
        <v>81.841048</v>
      </c>
      <c r="AI24" s="30">
        <v>2700</v>
      </c>
      <c r="AJ24" s="30">
        <f t="shared" si="29"/>
        <v>2516.4</v>
      </c>
      <c r="AK24" s="30">
        <v>2002.77</v>
      </c>
      <c r="AL24" s="27">
        <f t="shared" si="30"/>
        <v>79.5886981402003</v>
      </c>
      <c r="AM24" s="28">
        <f t="shared" si="31"/>
        <v>74.17666666666666</v>
      </c>
      <c r="AN24" s="29">
        <v>0</v>
      </c>
      <c r="AO24" s="29"/>
      <c r="AP24" s="27"/>
      <c r="AQ24" s="27"/>
      <c r="AR24" s="28"/>
      <c r="AS24" s="29"/>
      <c r="AT24" s="29"/>
      <c r="AU24" s="28">
        <v>0</v>
      </c>
      <c r="AV24" s="28"/>
      <c r="AW24" s="28"/>
      <c r="AX24" s="28"/>
      <c r="AY24" s="30">
        <v>139763.1</v>
      </c>
      <c r="AZ24" s="30">
        <f t="shared" si="32"/>
        <v>116469.25000000001</v>
      </c>
      <c r="BA24" s="30">
        <v>116469.3</v>
      </c>
      <c r="BB24" s="28"/>
      <c r="BC24" s="28"/>
      <c r="BD24" s="28"/>
      <c r="BE24" s="138">
        <v>0</v>
      </c>
      <c r="BF24" s="30">
        <f t="shared" si="33"/>
        <v>0</v>
      </c>
      <c r="BG24" s="30">
        <v>0</v>
      </c>
      <c r="BH24" s="28"/>
      <c r="BI24" s="28"/>
      <c r="BJ24" s="30">
        <v>0</v>
      </c>
      <c r="BK24" s="28"/>
      <c r="BL24" s="28"/>
      <c r="BM24" s="28"/>
      <c r="BN24" s="27">
        <f t="shared" si="7"/>
        <v>7775</v>
      </c>
      <c r="BO24" s="27">
        <f t="shared" si="34"/>
        <v>4234.265</v>
      </c>
      <c r="BP24" s="27">
        <f t="shared" si="8"/>
        <v>3950.95</v>
      </c>
      <c r="BQ24" s="27">
        <f t="shared" si="35"/>
        <v>93.30899223359897</v>
      </c>
      <c r="BR24" s="28">
        <f t="shared" si="36"/>
        <v>50.816077170418005</v>
      </c>
      <c r="BS24" s="30">
        <v>7775</v>
      </c>
      <c r="BT24" s="30">
        <v>4234.265</v>
      </c>
      <c r="BU24" s="30">
        <v>3950.95</v>
      </c>
      <c r="BV24" s="30">
        <v>0</v>
      </c>
      <c r="BW24" s="30">
        <v>0</v>
      </c>
      <c r="BX24" s="30">
        <v>0</v>
      </c>
      <c r="BY24" s="30">
        <v>0</v>
      </c>
      <c r="BZ24" s="30">
        <v>0</v>
      </c>
      <c r="CA24" s="30">
        <v>0</v>
      </c>
      <c r="CB24" s="30">
        <v>0</v>
      </c>
      <c r="CC24" s="30">
        <v>0</v>
      </c>
      <c r="CD24" s="30">
        <v>0</v>
      </c>
      <c r="CE24" s="30">
        <v>0</v>
      </c>
      <c r="CF24" s="30">
        <v>0</v>
      </c>
      <c r="CG24" s="30">
        <v>0</v>
      </c>
      <c r="CH24" s="30">
        <v>0</v>
      </c>
      <c r="CI24" s="30">
        <v>0</v>
      </c>
      <c r="CJ24" s="30">
        <v>0</v>
      </c>
      <c r="CK24" s="30">
        <v>0</v>
      </c>
      <c r="CL24" s="30">
        <v>0</v>
      </c>
      <c r="CM24" s="30">
        <v>0</v>
      </c>
      <c r="CN24" s="30">
        <v>18440</v>
      </c>
      <c r="CO24" s="30">
        <v>11218.896</v>
      </c>
      <c r="CP24" s="30">
        <v>12593.7</v>
      </c>
      <c r="CQ24" s="30">
        <v>9090</v>
      </c>
      <c r="CR24" s="30">
        <v>5530.356000000001</v>
      </c>
      <c r="CS24" s="30">
        <v>5140.3</v>
      </c>
      <c r="CT24" s="30">
        <v>0</v>
      </c>
      <c r="CU24" s="30">
        <v>0</v>
      </c>
      <c r="CV24" s="30">
        <v>0</v>
      </c>
      <c r="CW24" s="30">
        <v>0</v>
      </c>
      <c r="CX24" s="30">
        <v>0</v>
      </c>
      <c r="CY24" s="30">
        <v>0</v>
      </c>
      <c r="CZ24" s="30">
        <v>0</v>
      </c>
      <c r="DA24" s="30">
        <v>0</v>
      </c>
      <c r="DB24" s="30">
        <v>0</v>
      </c>
      <c r="DC24" s="30">
        <v>0</v>
      </c>
      <c r="DD24" s="30">
        <v>0</v>
      </c>
      <c r="DE24" s="30">
        <v>1148.6</v>
      </c>
      <c r="DF24" s="30">
        <v>0</v>
      </c>
      <c r="DG24" s="27">
        <f t="shared" si="9"/>
        <v>218378.1</v>
      </c>
      <c r="DH24" s="27">
        <f t="shared" si="10"/>
        <v>162596.36000000004</v>
      </c>
      <c r="DI24" s="27">
        <f t="shared" si="11"/>
        <v>171480.48900000003</v>
      </c>
      <c r="DJ24" s="28"/>
      <c r="DK24" s="28"/>
      <c r="DL24" s="28"/>
      <c r="DM24" s="30">
        <v>0</v>
      </c>
      <c r="DN24" s="30">
        <f t="shared" si="37"/>
        <v>0</v>
      </c>
      <c r="DO24" s="30">
        <v>0</v>
      </c>
      <c r="DP24" s="28"/>
      <c r="DQ24" s="28"/>
      <c r="DR24" s="28"/>
      <c r="DS24" s="28"/>
      <c r="DT24" s="28"/>
      <c r="DU24" s="30">
        <v>0</v>
      </c>
      <c r="DV24" s="28"/>
      <c r="DW24" s="28"/>
      <c r="DX24" s="28"/>
      <c r="DY24" s="30">
        <v>0</v>
      </c>
      <c r="DZ24" s="30">
        <f t="shared" si="38"/>
        <v>0</v>
      </c>
      <c r="EA24" s="30">
        <v>0</v>
      </c>
      <c r="EB24" s="28"/>
      <c r="EC24" s="27">
        <f t="shared" si="12"/>
        <v>0</v>
      </c>
      <c r="ED24" s="27">
        <f t="shared" si="12"/>
        <v>0</v>
      </c>
      <c r="EE24" s="27">
        <f t="shared" si="13"/>
        <v>0</v>
      </c>
      <c r="EH24" s="23"/>
      <c r="EJ24" s="23"/>
      <c r="EK24" s="23"/>
      <c r="EM24" s="23"/>
    </row>
    <row r="25" spans="1:143" s="22" customFormat="1" ht="20.25" customHeight="1">
      <c r="A25" s="20">
        <v>16</v>
      </c>
      <c r="B25" s="21" t="s">
        <v>64</v>
      </c>
      <c r="C25" s="26">
        <v>498.236</v>
      </c>
      <c r="D25" s="26">
        <v>379.4874</v>
      </c>
      <c r="E25" s="27">
        <f t="shared" si="14"/>
        <v>21068.7</v>
      </c>
      <c r="F25" s="27">
        <f t="shared" si="15"/>
        <v>15864.775733333332</v>
      </c>
      <c r="G25" s="27">
        <f t="shared" si="0"/>
        <v>16195.334</v>
      </c>
      <c r="H25" s="27">
        <f t="shared" si="16"/>
        <v>102.08359873611157</v>
      </c>
      <c r="I25" s="27">
        <f t="shared" si="17"/>
        <v>76.86916610896733</v>
      </c>
      <c r="J25" s="27">
        <f t="shared" si="1"/>
        <v>6332</v>
      </c>
      <c r="K25" s="27">
        <f t="shared" si="2"/>
        <v>3584.1924</v>
      </c>
      <c r="L25" s="27">
        <f t="shared" si="3"/>
        <v>3914.734</v>
      </c>
      <c r="M25" s="27">
        <f t="shared" si="18"/>
        <v>109.22220581685292</v>
      </c>
      <c r="N25" s="27">
        <f t="shared" si="19"/>
        <v>61.824605180037906</v>
      </c>
      <c r="O25" s="27">
        <f t="shared" si="4"/>
        <v>1868</v>
      </c>
      <c r="P25" s="27">
        <f t="shared" si="20"/>
        <v>1122.8547999999998</v>
      </c>
      <c r="Q25" s="27">
        <f t="shared" si="5"/>
        <v>1443.3</v>
      </c>
      <c r="R25" s="27">
        <f t="shared" si="21"/>
        <v>128.53843613617718</v>
      </c>
      <c r="S25" s="28">
        <f t="shared" si="22"/>
        <v>77.2644539614561</v>
      </c>
      <c r="T25" s="30">
        <v>2</v>
      </c>
      <c r="U25" s="26">
        <v>1.2022</v>
      </c>
      <c r="V25" s="30">
        <v>8.3</v>
      </c>
      <c r="W25" s="27">
        <f t="shared" si="23"/>
        <v>690.4009316253537</v>
      </c>
      <c r="X25" s="28">
        <f t="shared" si="24"/>
        <v>415.00000000000006</v>
      </c>
      <c r="Y25" s="30">
        <v>2080</v>
      </c>
      <c r="Z25" s="30">
        <v>1085.6976000000002</v>
      </c>
      <c r="AA25" s="30">
        <v>1215.074</v>
      </c>
      <c r="AB25" s="27">
        <f t="shared" si="25"/>
        <v>111.91643050514249</v>
      </c>
      <c r="AC25" s="28">
        <f t="shared" si="26"/>
        <v>58.41701923076923</v>
      </c>
      <c r="AD25" s="30">
        <v>1866</v>
      </c>
      <c r="AE25" s="26">
        <f t="shared" si="6"/>
        <v>1121.6526</v>
      </c>
      <c r="AF25" s="30">
        <v>1435</v>
      </c>
      <c r="AG25" s="27">
        <f t="shared" si="27"/>
        <v>127.93622553007947</v>
      </c>
      <c r="AH25" s="28">
        <f t="shared" si="28"/>
        <v>76.90246516613077</v>
      </c>
      <c r="AI25" s="30">
        <v>39</v>
      </c>
      <c r="AJ25" s="30">
        <f t="shared" si="29"/>
        <v>36.348</v>
      </c>
      <c r="AK25" s="30">
        <v>24</v>
      </c>
      <c r="AL25" s="27">
        <f t="shared" si="30"/>
        <v>66.02839220864972</v>
      </c>
      <c r="AM25" s="28">
        <f t="shared" si="31"/>
        <v>61.53846153846154</v>
      </c>
      <c r="AN25" s="29">
        <v>0</v>
      </c>
      <c r="AO25" s="29"/>
      <c r="AP25" s="27"/>
      <c r="AQ25" s="27"/>
      <c r="AR25" s="28"/>
      <c r="AS25" s="29"/>
      <c r="AT25" s="29"/>
      <c r="AU25" s="28">
        <v>0</v>
      </c>
      <c r="AV25" s="28"/>
      <c r="AW25" s="28"/>
      <c r="AX25" s="28"/>
      <c r="AY25" s="30">
        <v>14736.7</v>
      </c>
      <c r="AZ25" s="30">
        <f t="shared" si="32"/>
        <v>12280.583333333334</v>
      </c>
      <c r="BA25" s="30">
        <v>12280.6</v>
      </c>
      <c r="BB25" s="28"/>
      <c r="BC25" s="28"/>
      <c r="BD25" s="28"/>
      <c r="BE25" s="138">
        <v>0</v>
      </c>
      <c r="BF25" s="30">
        <f t="shared" si="33"/>
        <v>0</v>
      </c>
      <c r="BG25" s="30">
        <v>0</v>
      </c>
      <c r="BH25" s="28"/>
      <c r="BI25" s="28"/>
      <c r="BJ25" s="30">
        <v>0</v>
      </c>
      <c r="BK25" s="28"/>
      <c r="BL25" s="28"/>
      <c r="BM25" s="28"/>
      <c r="BN25" s="27">
        <f t="shared" si="7"/>
        <v>1370</v>
      </c>
      <c r="BO25" s="27">
        <f t="shared" si="34"/>
        <v>746.1020000000001</v>
      </c>
      <c r="BP25" s="27">
        <f t="shared" si="8"/>
        <v>967.36</v>
      </c>
      <c r="BQ25" s="27">
        <f t="shared" si="35"/>
        <v>129.65519459805762</v>
      </c>
      <c r="BR25" s="28">
        <f t="shared" si="36"/>
        <v>70.6102189781022</v>
      </c>
      <c r="BS25" s="30">
        <v>650</v>
      </c>
      <c r="BT25" s="30">
        <v>353.99</v>
      </c>
      <c r="BU25" s="30">
        <v>367.36</v>
      </c>
      <c r="BV25" s="30">
        <v>0</v>
      </c>
      <c r="BW25" s="30">
        <v>0</v>
      </c>
      <c r="BX25" s="30">
        <v>0</v>
      </c>
      <c r="BY25" s="30">
        <v>0</v>
      </c>
      <c r="BZ25" s="30">
        <v>0</v>
      </c>
      <c r="CA25" s="30">
        <v>0</v>
      </c>
      <c r="CB25" s="30">
        <v>720</v>
      </c>
      <c r="CC25" s="30">
        <v>392.112</v>
      </c>
      <c r="CD25" s="30">
        <v>600</v>
      </c>
      <c r="CE25" s="30">
        <v>0</v>
      </c>
      <c r="CF25" s="30">
        <v>0</v>
      </c>
      <c r="CG25" s="30">
        <v>0</v>
      </c>
      <c r="CH25" s="30">
        <v>0</v>
      </c>
      <c r="CI25" s="30">
        <v>0</v>
      </c>
      <c r="CJ25" s="30">
        <v>0</v>
      </c>
      <c r="CK25" s="30">
        <v>40</v>
      </c>
      <c r="CL25" s="30">
        <v>24.336000000000002</v>
      </c>
      <c r="CM25" s="30">
        <v>10</v>
      </c>
      <c r="CN25" s="30">
        <v>935</v>
      </c>
      <c r="CO25" s="30">
        <v>568.854</v>
      </c>
      <c r="CP25" s="30">
        <v>255</v>
      </c>
      <c r="CQ25" s="30">
        <v>935</v>
      </c>
      <c r="CR25" s="30">
        <v>568.854</v>
      </c>
      <c r="CS25" s="30">
        <v>255</v>
      </c>
      <c r="CT25" s="30">
        <v>0</v>
      </c>
      <c r="CU25" s="30">
        <v>0</v>
      </c>
      <c r="CV25" s="30">
        <v>0</v>
      </c>
      <c r="CW25" s="30">
        <v>0</v>
      </c>
      <c r="CX25" s="30">
        <v>0</v>
      </c>
      <c r="CY25" s="30">
        <v>0</v>
      </c>
      <c r="CZ25" s="30">
        <v>0</v>
      </c>
      <c r="DA25" s="30">
        <v>0</v>
      </c>
      <c r="DB25" s="30">
        <v>0</v>
      </c>
      <c r="DC25" s="30">
        <v>0</v>
      </c>
      <c r="DD25" s="30">
        <v>0</v>
      </c>
      <c r="DE25" s="30">
        <v>0</v>
      </c>
      <c r="DF25" s="30">
        <v>0</v>
      </c>
      <c r="DG25" s="27">
        <f t="shared" si="9"/>
        <v>21068.7</v>
      </c>
      <c r="DH25" s="27">
        <f t="shared" si="10"/>
        <v>15864.775733333332</v>
      </c>
      <c r="DI25" s="27">
        <f t="shared" si="11"/>
        <v>16195.334</v>
      </c>
      <c r="DJ25" s="28"/>
      <c r="DK25" s="28"/>
      <c r="DL25" s="28"/>
      <c r="DM25" s="30">
        <v>0</v>
      </c>
      <c r="DN25" s="30">
        <f t="shared" si="37"/>
        <v>0</v>
      </c>
      <c r="DO25" s="30">
        <v>0</v>
      </c>
      <c r="DP25" s="28"/>
      <c r="DQ25" s="28"/>
      <c r="DR25" s="28"/>
      <c r="DS25" s="28"/>
      <c r="DT25" s="28"/>
      <c r="DU25" s="30">
        <v>0</v>
      </c>
      <c r="DV25" s="28"/>
      <c r="DW25" s="28"/>
      <c r="DX25" s="28"/>
      <c r="DY25" s="30">
        <v>0</v>
      </c>
      <c r="DZ25" s="30">
        <f t="shared" si="38"/>
        <v>0</v>
      </c>
      <c r="EA25" s="30">
        <v>0</v>
      </c>
      <c r="EB25" s="28"/>
      <c r="EC25" s="27">
        <f t="shared" si="12"/>
        <v>0</v>
      </c>
      <c r="ED25" s="27">
        <f t="shared" si="12"/>
        <v>0</v>
      </c>
      <c r="EE25" s="27">
        <f t="shared" si="13"/>
        <v>0</v>
      </c>
      <c r="EH25" s="23"/>
      <c r="EJ25" s="23"/>
      <c r="EK25" s="23"/>
      <c r="EM25" s="23"/>
    </row>
    <row r="26" spans="1:143" s="22" customFormat="1" ht="20.25" customHeight="1">
      <c r="A26" s="20">
        <v>17</v>
      </c>
      <c r="B26" s="21" t="s">
        <v>65</v>
      </c>
      <c r="C26" s="26">
        <v>27.723</v>
      </c>
      <c r="D26" s="26">
        <v>5093.0769</v>
      </c>
      <c r="E26" s="27">
        <f t="shared" si="14"/>
        <v>50803.299999999996</v>
      </c>
      <c r="F26" s="27">
        <f t="shared" si="15"/>
        <v>38008.79204666667</v>
      </c>
      <c r="G26" s="27">
        <f t="shared" si="0"/>
        <v>38860.4846</v>
      </c>
      <c r="H26" s="27">
        <f t="shared" si="16"/>
        <v>102.24077774502183</v>
      </c>
      <c r="I26" s="27">
        <f t="shared" si="17"/>
        <v>76.49204795751459</v>
      </c>
      <c r="J26" s="27">
        <f t="shared" si="1"/>
        <v>17574.2</v>
      </c>
      <c r="K26" s="27">
        <f t="shared" si="2"/>
        <v>10317.875380000001</v>
      </c>
      <c r="L26" s="27">
        <f t="shared" si="3"/>
        <v>11635.4846</v>
      </c>
      <c r="M26" s="27">
        <f t="shared" si="18"/>
        <v>112.77016024591681</v>
      </c>
      <c r="N26" s="27">
        <f t="shared" si="19"/>
        <v>66.20776251550569</v>
      </c>
      <c r="O26" s="27">
        <f t="shared" si="4"/>
        <v>8600</v>
      </c>
      <c r="P26" s="27">
        <f t="shared" si="20"/>
        <v>5169.459999999999</v>
      </c>
      <c r="Q26" s="27">
        <f t="shared" si="5"/>
        <v>6753.0048</v>
      </c>
      <c r="R26" s="27">
        <f t="shared" si="21"/>
        <v>130.63269277642152</v>
      </c>
      <c r="S26" s="28">
        <f t="shared" si="22"/>
        <v>78.52331162790698</v>
      </c>
      <c r="T26" s="30">
        <v>400</v>
      </c>
      <c r="U26" s="26">
        <v>240.44</v>
      </c>
      <c r="V26" s="30">
        <v>152.8268</v>
      </c>
      <c r="W26" s="27">
        <f t="shared" si="23"/>
        <v>63.561304275494926</v>
      </c>
      <c r="X26" s="28">
        <f t="shared" si="24"/>
        <v>38.2067</v>
      </c>
      <c r="Y26" s="30">
        <v>4000</v>
      </c>
      <c r="Z26" s="30">
        <v>2087.88</v>
      </c>
      <c r="AA26" s="30">
        <v>1953.0468</v>
      </c>
      <c r="AB26" s="27">
        <f t="shared" si="25"/>
        <v>93.54210012069659</v>
      </c>
      <c r="AC26" s="28">
        <f t="shared" si="26"/>
        <v>48.826170000000005</v>
      </c>
      <c r="AD26" s="30">
        <v>8200</v>
      </c>
      <c r="AE26" s="26">
        <f t="shared" si="6"/>
        <v>4929.0199999999995</v>
      </c>
      <c r="AF26" s="30">
        <v>6600.178</v>
      </c>
      <c r="AG26" s="27">
        <f t="shared" si="27"/>
        <v>133.90446782524722</v>
      </c>
      <c r="AH26" s="28">
        <f t="shared" si="28"/>
        <v>80.48997560975609</v>
      </c>
      <c r="AI26" s="30">
        <v>292</v>
      </c>
      <c r="AJ26" s="30">
        <f t="shared" si="29"/>
        <v>272.144</v>
      </c>
      <c r="AK26" s="30">
        <v>365.5</v>
      </c>
      <c r="AL26" s="27">
        <f t="shared" si="30"/>
        <v>134.30389793638662</v>
      </c>
      <c r="AM26" s="28">
        <f t="shared" si="31"/>
        <v>125.17123287671232</v>
      </c>
      <c r="AN26" s="29">
        <v>0</v>
      </c>
      <c r="AO26" s="29"/>
      <c r="AP26" s="27"/>
      <c r="AQ26" s="27"/>
      <c r="AR26" s="28"/>
      <c r="AS26" s="29"/>
      <c r="AT26" s="29"/>
      <c r="AU26" s="28">
        <v>0</v>
      </c>
      <c r="AV26" s="28"/>
      <c r="AW26" s="28"/>
      <c r="AX26" s="28"/>
      <c r="AY26" s="30">
        <v>30428.6</v>
      </c>
      <c r="AZ26" s="30">
        <f t="shared" si="32"/>
        <v>25357.166666666668</v>
      </c>
      <c r="BA26" s="30">
        <v>25357.1</v>
      </c>
      <c r="BB26" s="28"/>
      <c r="BC26" s="28"/>
      <c r="BD26" s="28"/>
      <c r="BE26" s="138">
        <v>2800.5</v>
      </c>
      <c r="BF26" s="30">
        <f t="shared" si="33"/>
        <v>2333.75</v>
      </c>
      <c r="BG26" s="30">
        <v>1867.9</v>
      </c>
      <c r="BH26" s="28"/>
      <c r="BI26" s="28"/>
      <c r="BJ26" s="30">
        <v>0</v>
      </c>
      <c r="BK26" s="28"/>
      <c r="BL26" s="28"/>
      <c r="BM26" s="28"/>
      <c r="BN26" s="27">
        <f t="shared" si="7"/>
        <v>944.5</v>
      </c>
      <c r="BO26" s="27">
        <f t="shared" si="34"/>
        <v>514.3747</v>
      </c>
      <c r="BP26" s="27">
        <f t="shared" si="8"/>
        <v>450.637</v>
      </c>
      <c r="BQ26" s="27">
        <f t="shared" si="35"/>
        <v>87.60870237202569</v>
      </c>
      <c r="BR26" s="28">
        <f t="shared" si="36"/>
        <v>47.71169931180519</v>
      </c>
      <c r="BS26" s="30">
        <v>464.5</v>
      </c>
      <c r="BT26" s="30">
        <v>252.96669999999997</v>
      </c>
      <c r="BU26" s="30">
        <v>50.637</v>
      </c>
      <c r="BV26" s="30">
        <v>0</v>
      </c>
      <c r="BW26" s="30">
        <v>0</v>
      </c>
      <c r="BX26" s="30">
        <v>0</v>
      </c>
      <c r="BY26" s="30">
        <v>0</v>
      </c>
      <c r="BZ26" s="30">
        <v>0</v>
      </c>
      <c r="CA26" s="30">
        <v>0</v>
      </c>
      <c r="CB26" s="30">
        <v>480</v>
      </c>
      <c r="CC26" s="30">
        <v>261.408</v>
      </c>
      <c r="CD26" s="30">
        <v>400</v>
      </c>
      <c r="CE26" s="30">
        <v>0</v>
      </c>
      <c r="CF26" s="30">
        <v>0</v>
      </c>
      <c r="CG26" s="30">
        <v>0</v>
      </c>
      <c r="CH26" s="30">
        <v>0</v>
      </c>
      <c r="CI26" s="30">
        <v>0</v>
      </c>
      <c r="CJ26" s="30">
        <v>0</v>
      </c>
      <c r="CK26" s="30">
        <v>0</v>
      </c>
      <c r="CL26" s="30">
        <v>0</v>
      </c>
      <c r="CM26" s="30">
        <v>0</v>
      </c>
      <c r="CN26" s="30">
        <v>3737.7</v>
      </c>
      <c r="CO26" s="30">
        <v>2274.0166799999997</v>
      </c>
      <c r="CP26" s="30">
        <v>1723.39</v>
      </c>
      <c r="CQ26" s="30">
        <v>2177.7</v>
      </c>
      <c r="CR26" s="30">
        <v>1324.91268</v>
      </c>
      <c r="CS26" s="30">
        <v>626.39</v>
      </c>
      <c r="CT26" s="30">
        <v>0</v>
      </c>
      <c r="CU26" s="30">
        <v>0</v>
      </c>
      <c r="CV26" s="30">
        <v>0</v>
      </c>
      <c r="CW26" s="30">
        <v>0</v>
      </c>
      <c r="CX26" s="30">
        <v>0</v>
      </c>
      <c r="CY26" s="30">
        <v>0</v>
      </c>
      <c r="CZ26" s="30">
        <v>0</v>
      </c>
      <c r="DA26" s="30">
        <v>0</v>
      </c>
      <c r="DB26" s="30">
        <v>0</v>
      </c>
      <c r="DC26" s="30">
        <v>0</v>
      </c>
      <c r="DD26" s="30">
        <v>0</v>
      </c>
      <c r="DE26" s="30">
        <v>389.906</v>
      </c>
      <c r="DF26" s="30">
        <v>0</v>
      </c>
      <c r="DG26" s="27">
        <f t="shared" si="9"/>
        <v>50803.299999999996</v>
      </c>
      <c r="DH26" s="27">
        <f t="shared" si="10"/>
        <v>38008.79204666667</v>
      </c>
      <c r="DI26" s="27">
        <f t="shared" si="11"/>
        <v>38860.4846</v>
      </c>
      <c r="DJ26" s="28"/>
      <c r="DK26" s="28"/>
      <c r="DL26" s="28"/>
      <c r="DM26" s="30">
        <v>0</v>
      </c>
      <c r="DN26" s="30">
        <f t="shared" si="37"/>
        <v>0</v>
      </c>
      <c r="DO26" s="30">
        <v>0</v>
      </c>
      <c r="DP26" s="28"/>
      <c r="DQ26" s="28"/>
      <c r="DR26" s="28"/>
      <c r="DS26" s="28"/>
      <c r="DT26" s="28"/>
      <c r="DU26" s="30">
        <v>0</v>
      </c>
      <c r="DV26" s="28"/>
      <c r="DW26" s="28"/>
      <c r="DX26" s="28"/>
      <c r="DY26" s="30">
        <v>8055</v>
      </c>
      <c r="DZ26" s="30">
        <f t="shared" si="38"/>
        <v>6712.5</v>
      </c>
      <c r="EA26" s="30">
        <v>8055</v>
      </c>
      <c r="EB26" s="28"/>
      <c r="EC26" s="27">
        <f t="shared" si="12"/>
        <v>8055</v>
      </c>
      <c r="ED26" s="27">
        <f t="shared" si="12"/>
        <v>6712.5</v>
      </c>
      <c r="EE26" s="27">
        <f t="shared" si="13"/>
        <v>8055</v>
      </c>
      <c r="EH26" s="23"/>
      <c r="EJ26" s="23"/>
      <c r="EK26" s="23"/>
      <c r="EM26" s="23"/>
    </row>
    <row r="27" spans="1:143" s="22" customFormat="1" ht="20.25" customHeight="1">
      <c r="A27" s="20">
        <v>18</v>
      </c>
      <c r="B27" s="21" t="s">
        <v>66</v>
      </c>
      <c r="C27" s="26">
        <v>3229.0255</v>
      </c>
      <c r="D27" s="26">
        <v>2751.1189</v>
      </c>
      <c r="E27" s="27">
        <f t="shared" si="14"/>
        <v>69160.70000000001</v>
      </c>
      <c r="F27" s="27">
        <f t="shared" si="15"/>
        <v>45531.964439999996</v>
      </c>
      <c r="G27" s="27">
        <f t="shared" si="0"/>
        <v>44322.7132</v>
      </c>
      <c r="H27" s="27">
        <f t="shared" si="16"/>
        <v>97.3441707273722</v>
      </c>
      <c r="I27" s="27">
        <f t="shared" si="17"/>
        <v>64.08655956345149</v>
      </c>
      <c r="J27" s="27">
        <f t="shared" si="1"/>
        <v>55130.9</v>
      </c>
      <c r="K27" s="27">
        <f t="shared" si="2"/>
        <v>33840.46444</v>
      </c>
      <c r="L27" s="27">
        <f t="shared" si="3"/>
        <v>32631.213200000002</v>
      </c>
      <c r="M27" s="27">
        <f t="shared" si="18"/>
        <v>96.42661157282863</v>
      </c>
      <c r="N27" s="27">
        <f t="shared" si="19"/>
        <v>59.188609654476885</v>
      </c>
      <c r="O27" s="27">
        <f t="shared" si="4"/>
        <v>39255</v>
      </c>
      <c r="P27" s="27">
        <f t="shared" si="20"/>
        <v>23596.180500000002</v>
      </c>
      <c r="Q27" s="27">
        <f t="shared" si="5"/>
        <v>20819.2386</v>
      </c>
      <c r="R27" s="27">
        <f t="shared" si="21"/>
        <v>88.23139236453967</v>
      </c>
      <c r="S27" s="28">
        <f t="shared" si="22"/>
        <v>53.0358899503248</v>
      </c>
      <c r="T27" s="30">
        <v>17715</v>
      </c>
      <c r="U27" s="26">
        <v>10648.4865</v>
      </c>
      <c r="V27" s="30">
        <v>8488.1216</v>
      </c>
      <c r="W27" s="27">
        <f t="shared" si="23"/>
        <v>79.71200038615817</v>
      </c>
      <c r="X27" s="28">
        <f t="shared" si="24"/>
        <v>47.91488343211967</v>
      </c>
      <c r="Y27" s="30">
        <v>1890</v>
      </c>
      <c r="Z27" s="30">
        <v>986.5233</v>
      </c>
      <c r="AA27" s="30">
        <v>922.4536</v>
      </c>
      <c r="AB27" s="27">
        <f t="shared" si="25"/>
        <v>93.50550564796595</v>
      </c>
      <c r="AC27" s="28">
        <f t="shared" si="26"/>
        <v>48.807068783068786</v>
      </c>
      <c r="AD27" s="30">
        <v>21540</v>
      </c>
      <c r="AE27" s="26">
        <f t="shared" si="6"/>
        <v>12947.694</v>
      </c>
      <c r="AF27" s="30">
        <v>12331.117</v>
      </c>
      <c r="AG27" s="27">
        <f t="shared" si="27"/>
        <v>95.2379396670944</v>
      </c>
      <c r="AH27" s="28">
        <f t="shared" si="28"/>
        <v>57.24752553389044</v>
      </c>
      <c r="AI27" s="30">
        <v>2734</v>
      </c>
      <c r="AJ27" s="30">
        <f t="shared" si="29"/>
        <v>2548.088</v>
      </c>
      <c r="AK27" s="30">
        <v>2532.05</v>
      </c>
      <c r="AL27" s="27">
        <f t="shared" si="30"/>
        <v>99.37058688710908</v>
      </c>
      <c r="AM27" s="28">
        <f t="shared" si="31"/>
        <v>92.61338697878567</v>
      </c>
      <c r="AN27" s="29">
        <v>0</v>
      </c>
      <c r="AO27" s="29"/>
      <c r="AP27" s="27"/>
      <c r="AQ27" s="27"/>
      <c r="AR27" s="28"/>
      <c r="AS27" s="29"/>
      <c r="AT27" s="29"/>
      <c r="AU27" s="28">
        <v>0</v>
      </c>
      <c r="AV27" s="28"/>
      <c r="AW27" s="28"/>
      <c r="AX27" s="28"/>
      <c r="AY27" s="30">
        <v>14029.8</v>
      </c>
      <c r="AZ27" s="30">
        <f t="shared" si="32"/>
        <v>11691.499999999998</v>
      </c>
      <c r="BA27" s="30">
        <v>11691.5</v>
      </c>
      <c r="BB27" s="28"/>
      <c r="BC27" s="28"/>
      <c r="BD27" s="28"/>
      <c r="BE27" s="138">
        <v>0</v>
      </c>
      <c r="BF27" s="30">
        <f t="shared" si="33"/>
        <v>0</v>
      </c>
      <c r="BG27" s="30">
        <v>0</v>
      </c>
      <c r="BH27" s="28"/>
      <c r="BI27" s="28"/>
      <c r="BJ27" s="30">
        <v>0</v>
      </c>
      <c r="BK27" s="28"/>
      <c r="BL27" s="28"/>
      <c r="BM27" s="28"/>
      <c r="BN27" s="27">
        <f t="shared" si="7"/>
        <v>2131.3999999999996</v>
      </c>
      <c r="BO27" s="27">
        <f t="shared" si="34"/>
        <v>1160.76044</v>
      </c>
      <c r="BP27" s="27">
        <f t="shared" si="8"/>
        <v>793.6569999999999</v>
      </c>
      <c r="BQ27" s="27">
        <f t="shared" si="35"/>
        <v>68.37388427882672</v>
      </c>
      <c r="BR27" s="28">
        <f t="shared" si="36"/>
        <v>37.236417378249044</v>
      </c>
      <c r="BS27" s="30">
        <v>1085.8</v>
      </c>
      <c r="BT27" s="30">
        <v>591.3266799999999</v>
      </c>
      <c r="BU27" s="30">
        <v>784.857</v>
      </c>
      <c r="BV27" s="30">
        <v>0</v>
      </c>
      <c r="BW27" s="30">
        <v>0</v>
      </c>
      <c r="BX27" s="30">
        <v>0</v>
      </c>
      <c r="BY27" s="30">
        <v>0</v>
      </c>
      <c r="BZ27" s="30">
        <v>0</v>
      </c>
      <c r="CA27" s="30">
        <v>0</v>
      </c>
      <c r="CB27" s="30">
        <v>1045.6</v>
      </c>
      <c r="CC27" s="30">
        <v>569.43376</v>
      </c>
      <c r="CD27" s="30">
        <v>8.8</v>
      </c>
      <c r="CE27" s="30">
        <v>0</v>
      </c>
      <c r="CF27" s="30">
        <v>0</v>
      </c>
      <c r="CG27" s="30">
        <v>0</v>
      </c>
      <c r="CH27" s="30">
        <v>0</v>
      </c>
      <c r="CI27" s="30">
        <v>0</v>
      </c>
      <c r="CJ27" s="30">
        <v>0</v>
      </c>
      <c r="CK27" s="30">
        <v>0</v>
      </c>
      <c r="CL27" s="30">
        <v>0</v>
      </c>
      <c r="CM27" s="30">
        <v>0</v>
      </c>
      <c r="CN27" s="30">
        <v>9120.5</v>
      </c>
      <c r="CO27" s="30">
        <v>5548.9122</v>
      </c>
      <c r="CP27" s="30">
        <v>5846.95</v>
      </c>
      <c r="CQ27" s="30">
        <v>2040</v>
      </c>
      <c r="CR27" s="30">
        <v>1241.136</v>
      </c>
      <c r="CS27" s="30">
        <v>251.8</v>
      </c>
      <c r="CT27" s="30">
        <v>0</v>
      </c>
      <c r="CU27" s="30">
        <v>0</v>
      </c>
      <c r="CV27" s="30">
        <v>1716.864</v>
      </c>
      <c r="CW27" s="30">
        <v>0</v>
      </c>
      <c r="CX27" s="30">
        <v>0</v>
      </c>
      <c r="CY27" s="30">
        <v>0</v>
      </c>
      <c r="CZ27" s="30">
        <v>0</v>
      </c>
      <c r="DA27" s="30">
        <v>0</v>
      </c>
      <c r="DB27" s="30">
        <v>0</v>
      </c>
      <c r="DC27" s="30">
        <v>0</v>
      </c>
      <c r="DD27" s="30">
        <v>0</v>
      </c>
      <c r="DE27" s="30">
        <v>0</v>
      </c>
      <c r="DF27" s="30">
        <v>0</v>
      </c>
      <c r="DG27" s="27">
        <f t="shared" si="9"/>
        <v>69160.70000000001</v>
      </c>
      <c r="DH27" s="27">
        <f t="shared" si="10"/>
        <v>45531.964439999996</v>
      </c>
      <c r="DI27" s="27">
        <f t="shared" si="11"/>
        <v>44322.7132</v>
      </c>
      <c r="DJ27" s="28"/>
      <c r="DK27" s="28"/>
      <c r="DL27" s="28"/>
      <c r="DM27" s="30">
        <v>0</v>
      </c>
      <c r="DN27" s="30">
        <f t="shared" si="37"/>
        <v>0</v>
      </c>
      <c r="DO27" s="30">
        <v>0</v>
      </c>
      <c r="DP27" s="28"/>
      <c r="DQ27" s="28"/>
      <c r="DR27" s="28"/>
      <c r="DS27" s="28"/>
      <c r="DT27" s="28"/>
      <c r="DU27" s="30">
        <v>0</v>
      </c>
      <c r="DV27" s="28"/>
      <c r="DW27" s="28"/>
      <c r="DX27" s="28"/>
      <c r="DY27" s="30">
        <v>0</v>
      </c>
      <c r="DZ27" s="30">
        <f t="shared" si="38"/>
        <v>0</v>
      </c>
      <c r="EA27" s="30">
        <v>0</v>
      </c>
      <c r="EB27" s="28"/>
      <c r="EC27" s="27">
        <f t="shared" si="12"/>
        <v>0</v>
      </c>
      <c r="ED27" s="27">
        <f t="shared" si="12"/>
        <v>0</v>
      </c>
      <c r="EE27" s="27">
        <f t="shared" si="13"/>
        <v>0</v>
      </c>
      <c r="EH27" s="23"/>
      <c r="EJ27" s="23"/>
      <c r="EK27" s="23"/>
      <c r="EM27" s="23"/>
    </row>
    <row r="28" spans="1:143" s="22" customFormat="1" ht="20.25" customHeight="1">
      <c r="A28" s="20">
        <v>19</v>
      </c>
      <c r="B28" s="21" t="s">
        <v>67</v>
      </c>
      <c r="C28" s="26">
        <v>550.0001</v>
      </c>
      <c r="D28" s="26">
        <v>0.0774</v>
      </c>
      <c r="E28" s="27">
        <f t="shared" si="14"/>
        <v>76636.3</v>
      </c>
      <c r="F28" s="27">
        <f t="shared" si="15"/>
        <v>57053.970166666666</v>
      </c>
      <c r="G28" s="27">
        <f t="shared" si="0"/>
        <v>62349.43530000001</v>
      </c>
      <c r="H28" s="27">
        <f t="shared" si="16"/>
        <v>109.28150156398262</v>
      </c>
      <c r="I28" s="27">
        <f t="shared" si="17"/>
        <v>81.35757506560208</v>
      </c>
      <c r="J28" s="27">
        <f t="shared" si="1"/>
        <v>29600</v>
      </c>
      <c r="K28" s="27">
        <f t="shared" si="2"/>
        <v>17857.053499999998</v>
      </c>
      <c r="L28" s="27">
        <f t="shared" si="3"/>
        <v>23152.535300000003</v>
      </c>
      <c r="M28" s="27">
        <f t="shared" si="18"/>
        <v>129.6548464728518</v>
      </c>
      <c r="N28" s="27">
        <f t="shared" si="19"/>
        <v>78.21802466216218</v>
      </c>
      <c r="O28" s="27">
        <f t="shared" si="4"/>
        <v>9800</v>
      </c>
      <c r="P28" s="27">
        <f t="shared" si="20"/>
        <v>5890.78</v>
      </c>
      <c r="Q28" s="27">
        <f t="shared" si="5"/>
        <v>9478.432</v>
      </c>
      <c r="R28" s="27">
        <f t="shared" si="21"/>
        <v>160.90283459915327</v>
      </c>
      <c r="S28" s="28">
        <f t="shared" si="22"/>
        <v>96.71869387755103</v>
      </c>
      <c r="T28" s="30">
        <v>3000</v>
      </c>
      <c r="U28" s="26">
        <v>1803.3</v>
      </c>
      <c r="V28" s="30">
        <v>3853.104</v>
      </c>
      <c r="W28" s="27">
        <f t="shared" si="23"/>
        <v>213.66960572284145</v>
      </c>
      <c r="X28" s="28">
        <f t="shared" si="24"/>
        <v>128.4368</v>
      </c>
      <c r="Y28" s="30">
        <v>3550</v>
      </c>
      <c r="Z28" s="30">
        <v>1852.9935</v>
      </c>
      <c r="AA28" s="30">
        <v>2504.5193</v>
      </c>
      <c r="AB28" s="27">
        <f t="shared" si="25"/>
        <v>135.16071696959543</v>
      </c>
      <c r="AC28" s="28">
        <f t="shared" si="26"/>
        <v>70.54983943661972</v>
      </c>
      <c r="AD28" s="30">
        <v>6800</v>
      </c>
      <c r="AE28" s="26">
        <f t="shared" si="6"/>
        <v>4087.48</v>
      </c>
      <c r="AF28" s="30">
        <v>5625.328</v>
      </c>
      <c r="AG28" s="27">
        <f t="shared" si="27"/>
        <v>137.6233767504673</v>
      </c>
      <c r="AH28" s="28">
        <f t="shared" si="28"/>
        <v>82.7254117647059</v>
      </c>
      <c r="AI28" s="30">
        <v>1450</v>
      </c>
      <c r="AJ28" s="30">
        <f t="shared" si="29"/>
        <v>1351.4</v>
      </c>
      <c r="AK28" s="30">
        <v>1477.1</v>
      </c>
      <c r="AL28" s="27">
        <f t="shared" si="30"/>
        <v>109.30146514725469</v>
      </c>
      <c r="AM28" s="28">
        <f t="shared" si="31"/>
        <v>101.86896551724138</v>
      </c>
      <c r="AN28" s="29">
        <v>0</v>
      </c>
      <c r="AO28" s="29"/>
      <c r="AP28" s="27"/>
      <c r="AQ28" s="27"/>
      <c r="AR28" s="28"/>
      <c r="AS28" s="29"/>
      <c r="AT28" s="29"/>
      <c r="AU28" s="28">
        <v>0</v>
      </c>
      <c r="AV28" s="28"/>
      <c r="AW28" s="28"/>
      <c r="AX28" s="28"/>
      <c r="AY28" s="30">
        <v>47036.3</v>
      </c>
      <c r="AZ28" s="30">
        <f t="shared" si="32"/>
        <v>39196.91666666667</v>
      </c>
      <c r="BA28" s="30">
        <v>39196.9</v>
      </c>
      <c r="BB28" s="28"/>
      <c r="BC28" s="28"/>
      <c r="BD28" s="28"/>
      <c r="BE28" s="138">
        <v>0</v>
      </c>
      <c r="BF28" s="30">
        <f t="shared" si="33"/>
        <v>0</v>
      </c>
      <c r="BG28" s="30">
        <v>0</v>
      </c>
      <c r="BH28" s="28"/>
      <c r="BI28" s="28"/>
      <c r="BJ28" s="30">
        <v>0</v>
      </c>
      <c r="BK28" s="28"/>
      <c r="BL28" s="28"/>
      <c r="BM28" s="28"/>
      <c r="BN28" s="27">
        <f t="shared" si="7"/>
        <v>3800</v>
      </c>
      <c r="BO28" s="27">
        <f t="shared" si="34"/>
        <v>2069.48</v>
      </c>
      <c r="BP28" s="27">
        <f t="shared" si="8"/>
        <v>2066.404</v>
      </c>
      <c r="BQ28" s="27">
        <f t="shared" si="35"/>
        <v>99.85136362757794</v>
      </c>
      <c r="BR28" s="28">
        <f t="shared" si="36"/>
        <v>54.37905263157895</v>
      </c>
      <c r="BS28" s="30">
        <v>3800</v>
      </c>
      <c r="BT28" s="30">
        <v>2069.48</v>
      </c>
      <c r="BU28" s="30">
        <v>2066.404</v>
      </c>
      <c r="BV28" s="30">
        <v>0</v>
      </c>
      <c r="BW28" s="30">
        <v>0</v>
      </c>
      <c r="BX28" s="30">
        <v>0</v>
      </c>
      <c r="BY28" s="30">
        <v>0</v>
      </c>
      <c r="BZ28" s="30">
        <v>0</v>
      </c>
      <c r="CA28" s="30">
        <v>0</v>
      </c>
      <c r="CB28" s="30">
        <v>0</v>
      </c>
      <c r="CC28" s="30">
        <v>0</v>
      </c>
      <c r="CD28" s="30">
        <v>0</v>
      </c>
      <c r="CE28" s="30">
        <v>0</v>
      </c>
      <c r="CF28" s="30">
        <v>0</v>
      </c>
      <c r="CG28" s="30">
        <v>0</v>
      </c>
      <c r="CH28" s="30">
        <v>0</v>
      </c>
      <c r="CI28" s="30">
        <v>0</v>
      </c>
      <c r="CJ28" s="30">
        <v>0</v>
      </c>
      <c r="CK28" s="30">
        <v>4000</v>
      </c>
      <c r="CL28" s="30">
        <v>2433.6</v>
      </c>
      <c r="CM28" s="30">
        <v>3101.4</v>
      </c>
      <c r="CN28" s="30">
        <v>7000</v>
      </c>
      <c r="CO28" s="30">
        <v>4258.8</v>
      </c>
      <c r="CP28" s="30">
        <v>4404.68</v>
      </c>
      <c r="CQ28" s="30">
        <v>3000</v>
      </c>
      <c r="CR28" s="30">
        <v>1825.2</v>
      </c>
      <c r="CS28" s="30">
        <v>1816.88</v>
      </c>
      <c r="CT28" s="30">
        <v>0</v>
      </c>
      <c r="CU28" s="30">
        <v>0</v>
      </c>
      <c r="CV28" s="30">
        <v>0</v>
      </c>
      <c r="CW28" s="30">
        <v>0</v>
      </c>
      <c r="CX28" s="30">
        <v>0</v>
      </c>
      <c r="CY28" s="30">
        <v>0</v>
      </c>
      <c r="CZ28" s="30">
        <v>0</v>
      </c>
      <c r="DA28" s="30">
        <v>0</v>
      </c>
      <c r="DB28" s="30">
        <v>0</v>
      </c>
      <c r="DC28" s="30">
        <v>0</v>
      </c>
      <c r="DD28" s="30">
        <v>0</v>
      </c>
      <c r="DE28" s="30">
        <v>120</v>
      </c>
      <c r="DF28" s="30">
        <v>0</v>
      </c>
      <c r="DG28" s="27">
        <f t="shared" si="9"/>
        <v>76636.3</v>
      </c>
      <c r="DH28" s="27">
        <f t="shared" si="10"/>
        <v>57053.97016666667</v>
      </c>
      <c r="DI28" s="27">
        <f t="shared" si="11"/>
        <v>62349.435300000005</v>
      </c>
      <c r="DJ28" s="28"/>
      <c r="DK28" s="28"/>
      <c r="DL28" s="28"/>
      <c r="DM28" s="30">
        <v>0</v>
      </c>
      <c r="DN28" s="30">
        <f t="shared" si="37"/>
        <v>0</v>
      </c>
      <c r="DO28" s="30">
        <v>0</v>
      </c>
      <c r="DP28" s="28"/>
      <c r="DQ28" s="28"/>
      <c r="DR28" s="28"/>
      <c r="DS28" s="28"/>
      <c r="DT28" s="28"/>
      <c r="DU28" s="30">
        <v>0</v>
      </c>
      <c r="DV28" s="28"/>
      <c r="DW28" s="28"/>
      <c r="DX28" s="28"/>
      <c r="DY28" s="30">
        <v>15159.9225</v>
      </c>
      <c r="DZ28" s="30">
        <f t="shared" si="38"/>
        <v>12633.26875</v>
      </c>
      <c r="EA28" s="30">
        <v>11064</v>
      </c>
      <c r="EB28" s="28"/>
      <c r="EC28" s="27">
        <f t="shared" si="12"/>
        <v>15159.9225</v>
      </c>
      <c r="ED28" s="27">
        <f t="shared" si="12"/>
        <v>12633.26875</v>
      </c>
      <c r="EE28" s="27">
        <f t="shared" si="13"/>
        <v>11064</v>
      </c>
      <c r="EH28" s="23"/>
      <c r="EJ28" s="23"/>
      <c r="EK28" s="23"/>
      <c r="EM28" s="23"/>
    </row>
    <row r="29" spans="1:143" s="22" customFormat="1" ht="20.25" customHeight="1">
      <c r="A29" s="20">
        <v>20</v>
      </c>
      <c r="B29" s="21" t="s">
        <v>68</v>
      </c>
      <c r="C29" s="26">
        <v>3876.874</v>
      </c>
      <c r="D29" s="26">
        <v>1872.2675</v>
      </c>
      <c r="E29" s="27">
        <f t="shared" si="14"/>
        <v>29893.9</v>
      </c>
      <c r="F29" s="27">
        <f t="shared" si="15"/>
        <v>23567.094573333332</v>
      </c>
      <c r="G29" s="27">
        <f t="shared" si="0"/>
        <v>24388.813</v>
      </c>
      <c r="H29" s="27">
        <f t="shared" si="16"/>
        <v>103.48671926490445</v>
      </c>
      <c r="I29" s="27">
        <f t="shared" si="17"/>
        <v>81.58458080076537</v>
      </c>
      <c r="J29" s="27">
        <f t="shared" si="1"/>
        <v>5528.4</v>
      </c>
      <c r="K29" s="27">
        <f t="shared" si="2"/>
        <v>3262.5112400000003</v>
      </c>
      <c r="L29" s="27">
        <f t="shared" si="3"/>
        <v>4084.3129999999996</v>
      </c>
      <c r="M29" s="27">
        <f t="shared" si="18"/>
        <v>125.18923919477436</v>
      </c>
      <c r="N29" s="27">
        <f t="shared" si="19"/>
        <v>73.878753346357</v>
      </c>
      <c r="O29" s="27">
        <f t="shared" si="4"/>
        <v>1878.4</v>
      </c>
      <c r="P29" s="27">
        <f t="shared" si="20"/>
        <v>1129.10624</v>
      </c>
      <c r="Q29" s="27">
        <f t="shared" si="5"/>
        <v>2193.769</v>
      </c>
      <c r="R29" s="27">
        <f t="shared" si="21"/>
        <v>194.29252290732177</v>
      </c>
      <c r="S29" s="28">
        <f t="shared" si="22"/>
        <v>116.78923551959113</v>
      </c>
      <c r="T29" s="30">
        <v>17.7</v>
      </c>
      <c r="U29" s="26">
        <v>10.63947</v>
      </c>
      <c r="V29" s="30">
        <v>0</v>
      </c>
      <c r="W29" s="27">
        <f t="shared" si="23"/>
        <v>0</v>
      </c>
      <c r="X29" s="28">
        <f t="shared" si="24"/>
        <v>0</v>
      </c>
      <c r="Y29" s="30">
        <v>1500</v>
      </c>
      <c r="Z29" s="30">
        <v>782.955</v>
      </c>
      <c r="AA29" s="30">
        <v>1136.122</v>
      </c>
      <c r="AB29" s="27">
        <f t="shared" si="25"/>
        <v>145.1069346258725</v>
      </c>
      <c r="AC29" s="28">
        <f t="shared" si="26"/>
        <v>75.74146666666667</v>
      </c>
      <c r="AD29" s="30">
        <v>1860.7</v>
      </c>
      <c r="AE29" s="26">
        <f t="shared" si="6"/>
        <v>1118.46677</v>
      </c>
      <c r="AF29" s="30">
        <v>2193.769</v>
      </c>
      <c r="AG29" s="27">
        <f t="shared" si="27"/>
        <v>196.14074005971585</v>
      </c>
      <c r="AH29" s="28">
        <f t="shared" si="28"/>
        <v>117.90019884989518</v>
      </c>
      <c r="AI29" s="30">
        <v>200</v>
      </c>
      <c r="AJ29" s="30">
        <f t="shared" si="29"/>
        <v>186.4</v>
      </c>
      <c r="AK29" s="30">
        <v>164.5</v>
      </c>
      <c r="AL29" s="27">
        <f t="shared" si="30"/>
        <v>88.2510729613734</v>
      </c>
      <c r="AM29" s="28">
        <f t="shared" si="31"/>
        <v>82.25</v>
      </c>
      <c r="AN29" s="29">
        <v>0</v>
      </c>
      <c r="AO29" s="29"/>
      <c r="AP29" s="27"/>
      <c r="AQ29" s="27"/>
      <c r="AR29" s="28"/>
      <c r="AS29" s="29"/>
      <c r="AT29" s="29"/>
      <c r="AU29" s="28">
        <v>0</v>
      </c>
      <c r="AV29" s="28"/>
      <c r="AW29" s="28"/>
      <c r="AX29" s="28"/>
      <c r="AY29" s="30">
        <v>24365.5</v>
      </c>
      <c r="AZ29" s="30">
        <f t="shared" si="32"/>
        <v>20304.583333333332</v>
      </c>
      <c r="BA29" s="30">
        <v>20304.5</v>
      </c>
      <c r="BB29" s="28"/>
      <c r="BC29" s="28"/>
      <c r="BD29" s="28"/>
      <c r="BE29" s="138">
        <v>0</v>
      </c>
      <c r="BF29" s="30">
        <f t="shared" si="33"/>
        <v>0</v>
      </c>
      <c r="BG29" s="30">
        <v>0</v>
      </c>
      <c r="BH29" s="28"/>
      <c r="BI29" s="28"/>
      <c r="BJ29" s="30">
        <v>0</v>
      </c>
      <c r="BK29" s="28"/>
      <c r="BL29" s="28"/>
      <c r="BM29" s="28"/>
      <c r="BN29" s="27">
        <f t="shared" si="7"/>
        <v>350</v>
      </c>
      <c r="BO29" s="27">
        <f t="shared" si="34"/>
        <v>190.61</v>
      </c>
      <c r="BP29" s="27">
        <f t="shared" si="8"/>
        <v>275.1</v>
      </c>
      <c r="BQ29" s="27">
        <f t="shared" si="35"/>
        <v>144.32611090708778</v>
      </c>
      <c r="BR29" s="28">
        <f t="shared" si="36"/>
        <v>78.60000000000001</v>
      </c>
      <c r="BS29" s="30">
        <v>350</v>
      </c>
      <c r="BT29" s="30">
        <v>190.61</v>
      </c>
      <c r="BU29" s="30">
        <v>275.1</v>
      </c>
      <c r="BV29" s="30">
        <v>0</v>
      </c>
      <c r="BW29" s="30">
        <v>0</v>
      </c>
      <c r="BX29" s="30">
        <v>0</v>
      </c>
      <c r="BY29" s="30">
        <v>0</v>
      </c>
      <c r="BZ29" s="30">
        <v>0</v>
      </c>
      <c r="CA29" s="30">
        <v>0</v>
      </c>
      <c r="CB29" s="30">
        <v>0</v>
      </c>
      <c r="CC29" s="30">
        <v>0</v>
      </c>
      <c r="CD29" s="30">
        <v>0</v>
      </c>
      <c r="CE29" s="30">
        <v>0</v>
      </c>
      <c r="CF29" s="30">
        <v>0</v>
      </c>
      <c r="CG29" s="30">
        <v>0</v>
      </c>
      <c r="CH29" s="30">
        <v>0</v>
      </c>
      <c r="CI29" s="30">
        <v>0</v>
      </c>
      <c r="CJ29" s="30">
        <v>0</v>
      </c>
      <c r="CK29" s="30">
        <v>0</v>
      </c>
      <c r="CL29" s="30">
        <v>0</v>
      </c>
      <c r="CM29" s="30">
        <v>0</v>
      </c>
      <c r="CN29" s="30">
        <v>1600</v>
      </c>
      <c r="CO29" s="30">
        <v>973.44</v>
      </c>
      <c r="CP29" s="30">
        <v>281.15</v>
      </c>
      <c r="CQ29" s="30">
        <v>1600</v>
      </c>
      <c r="CR29" s="30">
        <v>973.44</v>
      </c>
      <c r="CS29" s="30">
        <v>281.15</v>
      </c>
      <c r="CT29" s="30">
        <v>0</v>
      </c>
      <c r="CU29" s="30">
        <v>0</v>
      </c>
      <c r="CV29" s="30">
        <v>33.672</v>
      </c>
      <c r="CW29" s="30">
        <v>0</v>
      </c>
      <c r="CX29" s="30">
        <v>0</v>
      </c>
      <c r="CY29" s="30">
        <v>0</v>
      </c>
      <c r="CZ29" s="30">
        <v>0</v>
      </c>
      <c r="DA29" s="30">
        <v>0</v>
      </c>
      <c r="DB29" s="30">
        <v>0</v>
      </c>
      <c r="DC29" s="30">
        <v>0</v>
      </c>
      <c r="DD29" s="30">
        <v>0</v>
      </c>
      <c r="DE29" s="30">
        <v>0</v>
      </c>
      <c r="DF29" s="30">
        <v>0</v>
      </c>
      <c r="DG29" s="27">
        <f t="shared" si="9"/>
        <v>29893.9</v>
      </c>
      <c r="DH29" s="27">
        <f t="shared" si="10"/>
        <v>23567.094573333332</v>
      </c>
      <c r="DI29" s="27">
        <f t="shared" si="11"/>
        <v>24388.813</v>
      </c>
      <c r="DJ29" s="28"/>
      <c r="DK29" s="28"/>
      <c r="DL29" s="28"/>
      <c r="DM29" s="30">
        <v>0</v>
      </c>
      <c r="DN29" s="30">
        <f t="shared" si="37"/>
        <v>0</v>
      </c>
      <c r="DO29" s="30">
        <v>0</v>
      </c>
      <c r="DP29" s="28"/>
      <c r="DQ29" s="28"/>
      <c r="DR29" s="28"/>
      <c r="DS29" s="28"/>
      <c r="DT29" s="28"/>
      <c r="DU29" s="30">
        <v>0</v>
      </c>
      <c r="DV29" s="28"/>
      <c r="DW29" s="28"/>
      <c r="DX29" s="28"/>
      <c r="DY29" s="30">
        <v>0</v>
      </c>
      <c r="DZ29" s="30">
        <f t="shared" si="38"/>
        <v>0</v>
      </c>
      <c r="EA29" s="30">
        <v>0</v>
      </c>
      <c r="EB29" s="28"/>
      <c r="EC29" s="27">
        <f t="shared" si="12"/>
        <v>0</v>
      </c>
      <c r="ED29" s="27">
        <f t="shared" si="12"/>
        <v>0</v>
      </c>
      <c r="EE29" s="27">
        <f t="shared" si="13"/>
        <v>0</v>
      </c>
      <c r="EH29" s="23"/>
      <c r="EJ29" s="23"/>
      <c r="EK29" s="23"/>
      <c r="EM29" s="23"/>
    </row>
    <row r="30" spans="1:143" s="22" customFormat="1" ht="20.25" customHeight="1">
      <c r="A30" s="20">
        <v>21</v>
      </c>
      <c r="B30" s="21" t="s">
        <v>69</v>
      </c>
      <c r="C30" s="26">
        <v>13609.6762</v>
      </c>
      <c r="D30" s="26">
        <v>2658.6778</v>
      </c>
      <c r="E30" s="27">
        <f t="shared" si="14"/>
        <v>64858.240000000005</v>
      </c>
      <c r="F30" s="27">
        <f t="shared" si="15"/>
        <v>47440.24919233333</v>
      </c>
      <c r="G30" s="27">
        <f t="shared" si="0"/>
        <v>49461.564</v>
      </c>
      <c r="H30" s="27">
        <f t="shared" si="16"/>
        <v>104.26075925417638</v>
      </c>
      <c r="I30" s="27">
        <f t="shared" si="17"/>
        <v>76.26103329353371</v>
      </c>
      <c r="J30" s="27">
        <f t="shared" si="1"/>
        <v>26334.84</v>
      </c>
      <c r="K30" s="27">
        <f t="shared" si="2"/>
        <v>15337.415859</v>
      </c>
      <c r="L30" s="27">
        <f t="shared" si="3"/>
        <v>17979.664</v>
      </c>
      <c r="M30" s="27">
        <f t="shared" si="18"/>
        <v>117.22746625175145</v>
      </c>
      <c r="N30" s="27">
        <f t="shared" si="19"/>
        <v>68.27329879353738</v>
      </c>
      <c r="O30" s="27">
        <f t="shared" si="4"/>
        <v>8855.43</v>
      </c>
      <c r="P30" s="27">
        <f t="shared" si="20"/>
        <v>5322.998973000001</v>
      </c>
      <c r="Q30" s="27">
        <f t="shared" si="5"/>
        <v>5163.006</v>
      </c>
      <c r="R30" s="27">
        <f t="shared" si="21"/>
        <v>96.9943076485354</v>
      </c>
      <c r="S30" s="28">
        <f t="shared" si="22"/>
        <v>58.303278327534635</v>
      </c>
      <c r="T30" s="30">
        <v>355.43</v>
      </c>
      <c r="U30" s="26">
        <v>213.648973</v>
      </c>
      <c r="V30" s="30">
        <v>385.456</v>
      </c>
      <c r="W30" s="27">
        <f t="shared" si="23"/>
        <v>180.41556417872414</v>
      </c>
      <c r="X30" s="28">
        <f t="shared" si="24"/>
        <v>108.44779562783108</v>
      </c>
      <c r="Y30" s="30">
        <v>7500</v>
      </c>
      <c r="Z30" s="30">
        <v>3914.775</v>
      </c>
      <c r="AA30" s="30">
        <v>5055.258</v>
      </c>
      <c r="AB30" s="27">
        <f t="shared" si="25"/>
        <v>129.13278540912313</v>
      </c>
      <c r="AC30" s="28">
        <f t="shared" si="26"/>
        <v>67.40343999999999</v>
      </c>
      <c r="AD30" s="30">
        <v>8500</v>
      </c>
      <c r="AE30" s="26">
        <f t="shared" si="6"/>
        <v>5109.35</v>
      </c>
      <c r="AF30" s="30">
        <v>4777.55</v>
      </c>
      <c r="AG30" s="27">
        <f t="shared" si="27"/>
        <v>93.50602327106188</v>
      </c>
      <c r="AH30" s="28">
        <f t="shared" si="28"/>
        <v>56.20647058823529</v>
      </c>
      <c r="AI30" s="30">
        <v>318</v>
      </c>
      <c r="AJ30" s="30">
        <f t="shared" si="29"/>
        <v>296.37600000000003</v>
      </c>
      <c r="AK30" s="30">
        <v>240</v>
      </c>
      <c r="AL30" s="27">
        <f t="shared" si="30"/>
        <v>80.97821685966474</v>
      </c>
      <c r="AM30" s="28">
        <f t="shared" si="31"/>
        <v>75.47169811320755</v>
      </c>
      <c r="AN30" s="29">
        <v>0</v>
      </c>
      <c r="AO30" s="29"/>
      <c r="AP30" s="27"/>
      <c r="AQ30" s="27"/>
      <c r="AR30" s="28"/>
      <c r="AS30" s="29"/>
      <c r="AT30" s="29"/>
      <c r="AU30" s="28">
        <v>0</v>
      </c>
      <c r="AV30" s="28"/>
      <c r="AW30" s="28"/>
      <c r="AX30" s="28"/>
      <c r="AY30" s="30">
        <v>34789.4</v>
      </c>
      <c r="AZ30" s="30">
        <f t="shared" si="32"/>
        <v>28991.166666666668</v>
      </c>
      <c r="BA30" s="30">
        <v>28991.3</v>
      </c>
      <c r="BB30" s="28"/>
      <c r="BC30" s="28"/>
      <c r="BD30" s="28"/>
      <c r="BE30" s="138">
        <v>3734</v>
      </c>
      <c r="BF30" s="30">
        <f t="shared" si="33"/>
        <v>3111.666666666667</v>
      </c>
      <c r="BG30" s="30">
        <v>2490.6</v>
      </c>
      <c r="BH30" s="28"/>
      <c r="BI30" s="28"/>
      <c r="BJ30" s="30">
        <v>0</v>
      </c>
      <c r="BK30" s="28"/>
      <c r="BL30" s="28"/>
      <c r="BM30" s="28"/>
      <c r="BN30" s="27">
        <f t="shared" si="7"/>
        <v>1171.41</v>
      </c>
      <c r="BO30" s="27">
        <f t="shared" si="34"/>
        <v>637.9498860000001</v>
      </c>
      <c r="BP30" s="27">
        <f t="shared" si="8"/>
        <v>614.9</v>
      </c>
      <c r="BQ30" s="27">
        <f t="shared" si="35"/>
        <v>96.38688139839246</v>
      </c>
      <c r="BR30" s="28">
        <f t="shared" si="36"/>
        <v>52.49229560956453</v>
      </c>
      <c r="BS30" s="30">
        <v>1161.41</v>
      </c>
      <c r="BT30" s="30">
        <v>632.5038860000001</v>
      </c>
      <c r="BU30" s="30">
        <v>614.9</v>
      </c>
      <c r="BV30" s="30">
        <v>0</v>
      </c>
      <c r="BW30" s="30">
        <v>0</v>
      </c>
      <c r="BX30" s="30">
        <v>0</v>
      </c>
      <c r="BY30" s="30">
        <v>0</v>
      </c>
      <c r="BZ30" s="30">
        <v>0</v>
      </c>
      <c r="CA30" s="30">
        <v>0</v>
      </c>
      <c r="CB30" s="30">
        <v>10</v>
      </c>
      <c r="CC30" s="30">
        <v>5.446000000000001</v>
      </c>
      <c r="CD30" s="30">
        <v>0</v>
      </c>
      <c r="CE30" s="30">
        <v>0</v>
      </c>
      <c r="CF30" s="30">
        <v>0</v>
      </c>
      <c r="CG30" s="30">
        <v>0</v>
      </c>
      <c r="CH30" s="30">
        <v>0</v>
      </c>
      <c r="CI30" s="30">
        <v>0</v>
      </c>
      <c r="CJ30" s="30">
        <v>0</v>
      </c>
      <c r="CK30" s="30">
        <v>6940</v>
      </c>
      <c r="CL30" s="30">
        <v>4222.296</v>
      </c>
      <c r="CM30" s="30">
        <v>5266.4</v>
      </c>
      <c r="CN30" s="30">
        <v>1550</v>
      </c>
      <c r="CO30" s="30">
        <v>943.02</v>
      </c>
      <c r="CP30" s="30">
        <v>996.13</v>
      </c>
      <c r="CQ30" s="30">
        <v>1550</v>
      </c>
      <c r="CR30" s="30">
        <v>943.02</v>
      </c>
      <c r="CS30" s="30">
        <v>996.13</v>
      </c>
      <c r="CT30" s="30">
        <v>0</v>
      </c>
      <c r="CU30" s="30">
        <v>0</v>
      </c>
      <c r="CV30" s="30">
        <v>643.97</v>
      </c>
      <c r="CW30" s="30">
        <v>0</v>
      </c>
      <c r="CX30" s="30">
        <v>0</v>
      </c>
      <c r="CY30" s="30">
        <v>0</v>
      </c>
      <c r="CZ30" s="30">
        <v>0</v>
      </c>
      <c r="DA30" s="30">
        <v>0</v>
      </c>
      <c r="DB30" s="30">
        <v>0</v>
      </c>
      <c r="DC30" s="30">
        <v>0</v>
      </c>
      <c r="DD30" s="30">
        <v>0</v>
      </c>
      <c r="DE30" s="30">
        <v>0</v>
      </c>
      <c r="DF30" s="30">
        <v>0</v>
      </c>
      <c r="DG30" s="27">
        <f t="shared" si="9"/>
        <v>64858.240000000005</v>
      </c>
      <c r="DH30" s="27">
        <f t="shared" si="10"/>
        <v>47440.24919233333</v>
      </c>
      <c r="DI30" s="27">
        <f t="shared" si="11"/>
        <v>49461.564</v>
      </c>
      <c r="DJ30" s="28"/>
      <c r="DK30" s="28"/>
      <c r="DL30" s="28"/>
      <c r="DM30" s="30">
        <v>0</v>
      </c>
      <c r="DN30" s="30">
        <f t="shared" si="37"/>
        <v>0</v>
      </c>
      <c r="DO30" s="30">
        <v>0</v>
      </c>
      <c r="DP30" s="28"/>
      <c r="DQ30" s="28"/>
      <c r="DR30" s="28"/>
      <c r="DS30" s="28"/>
      <c r="DT30" s="28"/>
      <c r="DU30" s="30">
        <v>0</v>
      </c>
      <c r="DV30" s="28"/>
      <c r="DW30" s="28"/>
      <c r="DX30" s="28"/>
      <c r="DY30" s="30">
        <v>0</v>
      </c>
      <c r="DZ30" s="30">
        <f t="shared" si="38"/>
        <v>0</v>
      </c>
      <c r="EA30" s="30">
        <v>0</v>
      </c>
      <c r="EB30" s="28"/>
      <c r="EC30" s="27">
        <f t="shared" si="12"/>
        <v>0</v>
      </c>
      <c r="ED30" s="27">
        <f t="shared" si="12"/>
        <v>0</v>
      </c>
      <c r="EE30" s="27">
        <f t="shared" si="13"/>
        <v>0</v>
      </c>
      <c r="EH30" s="23"/>
      <c r="EJ30" s="23"/>
      <c r="EK30" s="23"/>
      <c r="EM30" s="23"/>
    </row>
    <row r="31" spans="1:143" s="22" customFormat="1" ht="20.25" customHeight="1">
      <c r="A31" s="20">
        <v>22</v>
      </c>
      <c r="B31" s="21" t="s">
        <v>70</v>
      </c>
      <c r="C31" s="26">
        <v>867.3194</v>
      </c>
      <c r="D31" s="26">
        <v>2950.6405</v>
      </c>
      <c r="E31" s="27">
        <f t="shared" si="14"/>
        <v>44320.1</v>
      </c>
      <c r="F31" s="27">
        <f t="shared" si="15"/>
        <v>33483.96000666667</v>
      </c>
      <c r="G31" s="27">
        <f t="shared" si="0"/>
        <v>37017.766500000005</v>
      </c>
      <c r="H31" s="27">
        <f t="shared" si="16"/>
        <v>110.55372928599172</v>
      </c>
      <c r="I31" s="27">
        <f t="shared" si="17"/>
        <v>83.52365292497085</v>
      </c>
      <c r="J31" s="27">
        <f t="shared" si="1"/>
        <v>13137.6</v>
      </c>
      <c r="K31" s="27">
        <f t="shared" si="2"/>
        <v>7498.543339999999</v>
      </c>
      <c r="L31" s="27">
        <f t="shared" si="3"/>
        <v>11032.2665</v>
      </c>
      <c r="M31" s="27">
        <f t="shared" si="18"/>
        <v>147.12546156998008</v>
      </c>
      <c r="N31" s="27">
        <f t="shared" si="19"/>
        <v>83.97474805139447</v>
      </c>
      <c r="O31" s="27">
        <f t="shared" si="4"/>
        <v>4031.6</v>
      </c>
      <c r="P31" s="27">
        <f t="shared" si="20"/>
        <v>2423.3947599999997</v>
      </c>
      <c r="Q31" s="27">
        <f t="shared" si="5"/>
        <v>4394.311</v>
      </c>
      <c r="R31" s="27">
        <f t="shared" si="21"/>
        <v>181.3287324265734</v>
      </c>
      <c r="S31" s="28">
        <f t="shared" si="22"/>
        <v>108.99670106161325</v>
      </c>
      <c r="T31" s="30">
        <v>205.6</v>
      </c>
      <c r="U31" s="26">
        <v>123.58616</v>
      </c>
      <c r="V31" s="30">
        <v>125.606</v>
      </c>
      <c r="W31" s="27">
        <f t="shared" si="23"/>
        <v>101.63435776303753</v>
      </c>
      <c r="X31" s="28">
        <f t="shared" si="24"/>
        <v>61.09241245136187</v>
      </c>
      <c r="Y31" s="30">
        <v>5274</v>
      </c>
      <c r="Z31" s="30">
        <v>2752.8697800000004</v>
      </c>
      <c r="AA31" s="30">
        <v>3819.1649</v>
      </c>
      <c r="AB31" s="27">
        <f t="shared" si="25"/>
        <v>138.7339469431787</v>
      </c>
      <c r="AC31" s="28">
        <f t="shared" si="26"/>
        <v>72.414958285931</v>
      </c>
      <c r="AD31" s="30">
        <v>3826</v>
      </c>
      <c r="AE31" s="26">
        <f t="shared" si="6"/>
        <v>2299.8086</v>
      </c>
      <c r="AF31" s="30">
        <v>4268.705</v>
      </c>
      <c r="AG31" s="27">
        <f t="shared" si="27"/>
        <v>185.61131565470274</v>
      </c>
      <c r="AH31" s="28">
        <f t="shared" si="28"/>
        <v>111.57096184004183</v>
      </c>
      <c r="AI31" s="30">
        <v>100</v>
      </c>
      <c r="AJ31" s="30">
        <f t="shared" si="29"/>
        <v>93.2</v>
      </c>
      <c r="AK31" s="30">
        <v>153.5</v>
      </c>
      <c r="AL31" s="27">
        <f t="shared" si="30"/>
        <v>164.69957081545064</v>
      </c>
      <c r="AM31" s="28">
        <f t="shared" si="31"/>
        <v>153.5</v>
      </c>
      <c r="AN31" s="29">
        <v>0</v>
      </c>
      <c r="AO31" s="29"/>
      <c r="AP31" s="27"/>
      <c r="AQ31" s="27"/>
      <c r="AR31" s="28"/>
      <c r="AS31" s="29"/>
      <c r="AT31" s="29"/>
      <c r="AU31" s="28">
        <v>0</v>
      </c>
      <c r="AV31" s="28"/>
      <c r="AW31" s="28"/>
      <c r="AX31" s="28"/>
      <c r="AY31" s="30">
        <v>31182.5</v>
      </c>
      <c r="AZ31" s="30">
        <f t="shared" si="32"/>
        <v>25985.416666666664</v>
      </c>
      <c r="BA31" s="30">
        <v>25985.5</v>
      </c>
      <c r="BB31" s="28"/>
      <c r="BC31" s="28"/>
      <c r="BD31" s="28"/>
      <c r="BE31" s="138">
        <v>0</v>
      </c>
      <c r="BF31" s="30">
        <f t="shared" si="33"/>
        <v>0</v>
      </c>
      <c r="BG31" s="30">
        <v>0</v>
      </c>
      <c r="BH31" s="28"/>
      <c r="BI31" s="28"/>
      <c r="BJ31" s="30">
        <v>0</v>
      </c>
      <c r="BK31" s="28"/>
      <c r="BL31" s="28"/>
      <c r="BM31" s="28"/>
      <c r="BN31" s="27">
        <f t="shared" si="7"/>
        <v>650</v>
      </c>
      <c r="BO31" s="27">
        <f t="shared" si="34"/>
        <v>353.99</v>
      </c>
      <c r="BP31" s="27">
        <f t="shared" si="8"/>
        <v>595.88</v>
      </c>
      <c r="BQ31" s="27">
        <f t="shared" si="35"/>
        <v>168.33243876945676</v>
      </c>
      <c r="BR31" s="28">
        <f t="shared" si="36"/>
        <v>91.67384615384616</v>
      </c>
      <c r="BS31" s="30">
        <v>650</v>
      </c>
      <c r="BT31" s="30">
        <v>353.99</v>
      </c>
      <c r="BU31" s="30">
        <v>595.88</v>
      </c>
      <c r="BV31" s="30">
        <v>0</v>
      </c>
      <c r="BW31" s="30">
        <v>0</v>
      </c>
      <c r="BX31" s="30">
        <v>0</v>
      </c>
      <c r="BY31" s="30">
        <v>0</v>
      </c>
      <c r="BZ31" s="30">
        <v>0</v>
      </c>
      <c r="CA31" s="30">
        <v>0</v>
      </c>
      <c r="CB31" s="30">
        <v>0</v>
      </c>
      <c r="CC31" s="30">
        <v>0</v>
      </c>
      <c r="CD31" s="30">
        <v>0</v>
      </c>
      <c r="CE31" s="30">
        <v>0</v>
      </c>
      <c r="CF31" s="30">
        <v>0</v>
      </c>
      <c r="CG31" s="30">
        <v>0</v>
      </c>
      <c r="CH31" s="30">
        <v>0</v>
      </c>
      <c r="CI31" s="30">
        <v>0</v>
      </c>
      <c r="CJ31" s="30">
        <v>0</v>
      </c>
      <c r="CK31" s="30">
        <v>1600</v>
      </c>
      <c r="CL31" s="30">
        <v>973.44</v>
      </c>
      <c r="CM31" s="30">
        <v>1667</v>
      </c>
      <c r="CN31" s="30">
        <v>1482</v>
      </c>
      <c r="CO31" s="30">
        <v>901.6488</v>
      </c>
      <c r="CP31" s="30">
        <v>402.4106</v>
      </c>
      <c r="CQ31" s="30">
        <v>1332</v>
      </c>
      <c r="CR31" s="30">
        <v>810.3888000000001</v>
      </c>
      <c r="CS31" s="30">
        <v>384.4106</v>
      </c>
      <c r="CT31" s="30">
        <v>0</v>
      </c>
      <c r="CU31" s="30">
        <v>0</v>
      </c>
      <c r="CV31" s="30">
        <v>0</v>
      </c>
      <c r="CW31" s="30">
        <v>0</v>
      </c>
      <c r="CX31" s="30">
        <v>0</v>
      </c>
      <c r="CY31" s="30">
        <v>0</v>
      </c>
      <c r="CZ31" s="30">
        <v>0</v>
      </c>
      <c r="DA31" s="30">
        <v>0</v>
      </c>
      <c r="DB31" s="30">
        <v>0</v>
      </c>
      <c r="DC31" s="30">
        <v>0</v>
      </c>
      <c r="DD31" s="30">
        <v>0</v>
      </c>
      <c r="DE31" s="30">
        <v>0</v>
      </c>
      <c r="DF31" s="30">
        <v>0</v>
      </c>
      <c r="DG31" s="27">
        <f t="shared" si="9"/>
        <v>44320.1</v>
      </c>
      <c r="DH31" s="27">
        <f t="shared" si="10"/>
        <v>33483.96000666667</v>
      </c>
      <c r="DI31" s="27">
        <f t="shared" si="11"/>
        <v>37017.766500000005</v>
      </c>
      <c r="DJ31" s="28"/>
      <c r="DK31" s="28"/>
      <c r="DL31" s="28"/>
      <c r="DM31" s="30">
        <v>0</v>
      </c>
      <c r="DN31" s="30">
        <f t="shared" si="37"/>
        <v>0</v>
      </c>
      <c r="DO31" s="30">
        <v>0</v>
      </c>
      <c r="DP31" s="28"/>
      <c r="DQ31" s="28"/>
      <c r="DR31" s="28"/>
      <c r="DS31" s="28"/>
      <c r="DT31" s="28"/>
      <c r="DU31" s="30">
        <v>0</v>
      </c>
      <c r="DV31" s="28"/>
      <c r="DW31" s="28"/>
      <c r="DX31" s="28"/>
      <c r="DY31" s="30">
        <v>0</v>
      </c>
      <c r="DZ31" s="30">
        <f t="shared" si="38"/>
        <v>0</v>
      </c>
      <c r="EA31" s="30">
        <v>0</v>
      </c>
      <c r="EB31" s="28"/>
      <c r="EC31" s="27">
        <f t="shared" si="12"/>
        <v>0</v>
      </c>
      <c r="ED31" s="27">
        <f t="shared" si="12"/>
        <v>0</v>
      </c>
      <c r="EE31" s="27">
        <f t="shared" si="13"/>
        <v>0</v>
      </c>
      <c r="EH31" s="23"/>
      <c r="EJ31" s="23"/>
      <c r="EK31" s="23"/>
      <c r="EM31" s="23"/>
    </row>
    <row r="32" spans="1:143" s="22" customFormat="1" ht="20.25" customHeight="1">
      <c r="A32" s="20">
        <v>23</v>
      </c>
      <c r="B32" s="21" t="s">
        <v>71</v>
      </c>
      <c r="C32" s="26">
        <v>923.204</v>
      </c>
      <c r="D32" s="26">
        <v>138.6707</v>
      </c>
      <c r="E32" s="27">
        <f t="shared" si="14"/>
        <v>41827.1</v>
      </c>
      <c r="F32" s="27">
        <f t="shared" si="15"/>
        <v>32611.947940666665</v>
      </c>
      <c r="G32" s="27">
        <f t="shared" si="0"/>
        <v>34697.679</v>
      </c>
      <c r="H32" s="27">
        <f t="shared" si="16"/>
        <v>106.39560403790678</v>
      </c>
      <c r="I32" s="27">
        <f t="shared" si="17"/>
        <v>82.9550195925608</v>
      </c>
      <c r="J32" s="27">
        <f t="shared" si="1"/>
        <v>9493.2</v>
      </c>
      <c r="K32" s="27">
        <f t="shared" si="2"/>
        <v>5667.031274000001</v>
      </c>
      <c r="L32" s="27">
        <f t="shared" si="3"/>
        <v>7752.779</v>
      </c>
      <c r="M32" s="27">
        <f t="shared" si="18"/>
        <v>136.80494469069342</v>
      </c>
      <c r="N32" s="27">
        <f t="shared" si="19"/>
        <v>81.66665613281086</v>
      </c>
      <c r="O32" s="27">
        <f t="shared" si="4"/>
        <v>4036.2</v>
      </c>
      <c r="P32" s="27">
        <f t="shared" si="20"/>
        <v>2426.15982</v>
      </c>
      <c r="Q32" s="27">
        <f t="shared" si="5"/>
        <v>3288.0480000000002</v>
      </c>
      <c r="R32" s="27">
        <f t="shared" si="21"/>
        <v>135.52478995386218</v>
      </c>
      <c r="S32" s="28">
        <f t="shared" si="22"/>
        <v>81.46395124126656</v>
      </c>
      <c r="T32" s="30">
        <v>45</v>
      </c>
      <c r="U32" s="26">
        <v>27.049500000000002</v>
      </c>
      <c r="V32" s="30">
        <v>45.228</v>
      </c>
      <c r="W32" s="27">
        <f t="shared" si="23"/>
        <v>167.20456940054345</v>
      </c>
      <c r="X32" s="28">
        <f t="shared" si="24"/>
        <v>100.50666666666667</v>
      </c>
      <c r="Y32" s="30">
        <v>1302.2</v>
      </c>
      <c r="Z32" s="30">
        <v>679.709334</v>
      </c>
      <c r="AA32" s="30">
        <v>1083.538</v>
      </c>
      <c r="AB32" s="27">
        <f t="shared" si="25"/>
        <v>159.41196417349772</v>
      </c>
      <c r="AC32" s="28">
        <f t="shared" si="26"/>
        <v>83.2082629396406</v>
      </c>
      <c r="AD32" s="30">
        <v>3991.2</v>
      </c>
      <c r="AE32" s="26">
        <f t="shared" si="6"/>
        <v>2399.11032</v>
      </c>
      <c r="AF32" s="30">
        <v>3242.82</v>
      </c>
      <c r="AG32" s="27">
        <f t="shared" si="27"/>
        <v>135.16760663177843</v>
      </c>
      <c r="AH32" s="28">
        <f t="shared" si="28"/>
        <v>81.24924834636201</v>
      </c>
      <c r="AI32" s="30">
        <v>144.6</v>
      </c>
      <c r="AJ32" s="30">
        <f t="shared" si="29"/>
        <v>134.7672</v>
      </c>
      <c r="AK32" s="30">
        <v>129.6</v>
      </c>
      <c r="AL32" s="27">
        <f t="shared" si="30"/>
        <v>96.16583263583424</v>
      </c>
      <c r="AM32" s="28">
        <f t="shared" si="31"/>
        <v>89.62655601659752</v>
      </c>
      <c r="AN32" s="29">
        <v>0</v>
      </c>
      <c r="AO32" s="29"/>
      <c r="AP32" s="27"/>
      <c r="AQ32" s="27"/>
      <c r="AR32" s="28"/>
      <c r="AS32" s="29"/>
      <c r="AT32" s="29"/>
      <c r="AU32" s="28">
        <v>0</v>
      </c>
      <c r="AV32" s="28"/>
      <c r="AW32" s="28"/>
      <c r="AX32" s="28"/>
      <c r="AY32" s="30">
        <v>32333.9</v>
      </c>
      <c r="AZ32" s="30">
        <f t="shared" si="32"/>
        <v>26944.916666666668</v>
      </c>
      <c r="BA32" s="30">
        <v>26944.9</v>
      </c>
      <c r="BB32" s="28"/>
      <c r="BC32" s="28"/>
      <c r="BD32" s="28"/>
      <c r="BE32" s="138">
        <v>0</v>
      </c>
      <c r="BF32" s="30">
        <f t="shared" si="33"/>
        <v>0</v>
      </c>
      <c r="BG32" s="30">
        <v>0</v>
      </c>
      <c r="BH32" s="28"/>
      <c r="BI32" s="28"/>
      <c r="BJ32" s="30">
        <v>0</v>
      </c>
      <c r="BK32" s="28"/>
      <c r="BL32" s="28"/>
      <c r="BM32" s="28"/>
      <c r="BN32" s="27">
        <f t="shared" si="7"/>
        <v>210.2</v>
      </c>
      <c r="BO32" s="27">
        <f t="shared" si="34"/>
        <v>114.47492</v>
      </c>
      <c r="BP32" s="27">
        <f t="shared" si="8"/>
        <v>207.884</v>
      </c>
      <c r="BQ32" s="27">
        <f t="shared" si="35"/>
        <v>181.59785567004545</v>
      </c>
      <c r="BR32" s="28">
        <f t="shared" si="36"/>
        <v>98.89819219790675</v>
      </c>
      <c r="BS32" s="30">
        <v>210.2</v>
      </c>
      <c r="BT32" s="30">
        <v>114.47492</v>
      </c>
      <c r="BU32" s="30">
        <v>207.884</v>
      </c>
      <c r="BV32" s="30">
        <v>0</v>
      </c>
      <c r="BW32" s="30">
        <v>0</v>
      </c>
      <c r="BX32" s="30">
        <v>0</v>
      </c>
      <c r="BY32" s="30">
        <v>0</v>
      </c>
      <c r="BZ32" s="30">
        <v>0</v>
      </c>
      <c r="CA32" s="30">
        <v>0</v>
      </c>
      <c r="CB32" s="30">
        <v>0</v>
      </c>
      <c r="CC32" s="30">
        <v>0</v>
      </c>
      <c r="CD32" s="30">
        <v>0</v>
      </c>
      <c r="CE32" s="30">
        <v>0</v>
      </c>
      <c r="CF32" s="30">
        <v>0</v>
      </c>
      <c r="CG32" s="30">
        <v>0</v>
      </c>
      <c r="CH32" s="30">
        <v>0</v>
      </c>
      <c r="CI32" s="30">
        <v>0</v>
      </c>
      <c r="CJ32" s="30">
        <v>0</v>
      </c>
      <c r="CK32" s="30">
        <v>2300</v>
      </c>
      <c r="CL32" s="30">
        <v>1399.32</v>
      </c>
      <c r="CM32" s="30">
        <v>1720.2</v>
      </c>
      <c r="CN32" s="30">
        <v>1500</v>
      </c>
      <c r="CO32" s="30">
        <v>912.6</v>
      </c>
      <c r="CP32" s="30">
        <v>1323.509</v>
      </c>
      <c r="CQ32" s="30">
        <v>1500</v>
      </c>
      <c r="CR32" s="30">
        <v>912.6</v>
      </c>
      <c r="CS32" s="30">
        <v>1204.709</v>
      </c>
      <c r="CT32" s="30">
        <v>0</v>
      </c>
      <c r="CU32" s="30">
        <v>0</v>
      </c>
      <c r="CV32" s="30">
        <v>0</v>
      </c>
      <c r="CW32" s="30">
        <v>0</v>
      </c>
      <c r="CX32" s="30">
        <v>0</v>
      </c>
      <c r="CY32" s="30">
        <v>0</v>
      </c>
      <c r="CZ32" s="30">
        <v>0</v>
      </c>
      <c r="DA32" s="30">
        <v>0</v>
      </c>
      <c r="DB32" s="30">
        <v>0</v>
      </c>
      <c r="DC32" s="30">
        <v>0</v>
      </c>
      <c r="DD32" s="30">
        <v>0</v>
      </c>
      <c r="DE32" s="30">
        <v>0</v>
      </c>
      <c r="DF32" s="30">
        <v>0</v>
      </c>
      <c r="DG32" s="27">
        <f t="shared" si="9"/>
        <v>41827.1</v>
      </c>
      <c r="DH32" s="27">
        <f t="shared" si="10"/>
        <v>32611.947940666665</v>
      </c>
      <c r="DI32" s="27">
        <f t="shared" si="11"/>
        <v>34697.679</v>
      </c>
      <c r="DJ32" s="28"/>
      <c r="DK32" s="28"/>
      <c r="DL32" s="28"/>
      <c r="DM32" s="30">
        <v>0</v>
      </c>
      <c r="DN32" s="30">
        <f t="shared" si="37"/>
        <v>0</v>
      </c>
      <c r="DO32" s="30">
        <v>0</v>
      </c>
      <c r="DP32" s="28"/>
      <c r="DQ32" s="28"/>
      <c r="DR32" s="28"/>
      <c r="DS32" s="28"/>
      <c r="DT32" s="28"/>
      <c r="DU32" s="30">
        <v>0</v>
      </c>
      <c r="DV32" s="28"/>
      <c r="DW32" s="28"/>
      <c r="DX32" s="28"/>
      <c r="DY32" s="30">
        <v>0</v>
      </c>
      <c r="DZ32" s="30">
        <f t="shared" si="38"/>
        <v>0</v>
      </c>
      <c r="EA32" s="30">
        <v>0</v>
      </c>
      <c r="EB32" s="28"/>
      <c r="EC32" s="27">
        <f t="shared" si="12"/>
        <v>0</v>
      </c>
      <c r="ED32" s="27">
        <f t="shared" si="12"/>
        <v>0</v>
      </c>
      <c r="EE32" s="27">
        <f t="shared" si="13"/>
        <v>0</v>
      </c>
      <c r="EH32" s="23"/>
      <c r="EJ32" s="23"/>
      <c r="EK32" s="23"/>
      <c r="EM32" s="23"/>
    </row>
    <row r="33" spans="1:143" s="22" customFormat="1" ht="20.25" customHeight="1">
      <c r="A33" s="20">
        <v>24</v>
      </c>
      <c r="B33" s="21" t="s">
        <v>72</v>
      </c>
      <c r="C33" s="26">
        <v>1217.056</v>
      </c>
      <c r="D33" s="26">
        <v>4290.8587</v>
      </c>
      <c r="E33" s="27">
        <f t="shared" si="14"/>
        <v>23049.34</v>
      </c>
      <c r="F33" s="27">
        <f t="shared" si="15"/>
        <v>17239.693776</v>
      </c>
      <c r="G33" s="27">
        <f t="shared" si="0"/>
        <v>17772.476000000002</v>
      </c>
      <c r="H33" s="27">
        <f t="shared" si="16"/>
        <v>103.09043902358468</v>
      </c>
      <c r="I33" s="27">
        <f t="shared" si="17"/>
        <v>77.10622516740176</v>
      </c>
      <c r="J33" s="27">
        <f t="shared" si="1"/>
        <v>7389.64</v>
      </c>
      <c r="K33" s="27">
        <f t="shared" si="2"/>
        <v>4189.943776</v>
      </c>
      <c r="L33" s="27">
        <f t="shared" si="3"/>
        <v>4722.776</v>
      </c>
      <c r="M33" s="27">
        <f t="shared" si="18"/>
        <v>112.71693016627246</v>
      </c>
      <c r="N33" s="27">
        <f t="shared" si="19"/>
        <v>63.91077237862737</v>
      </c>
      <c r="O33" s="27">
        <f t="shared" si="4"/>
        <v>3100</v>
      </c>
      <c r="P33" s="27">
        <f t="shared" si="20"/>
        <v>1863.4099999999999</v>
      </c>
      <c r="Q33" s="27">
        <f t="shared" si="5"/>
        <v>2413.75</v>
      </c>
      <c r="R33" s="27">
        <f t="shared" si="21"/>
        <v>129.53402632807595</v>
      </c>
      <c r="S33" s="28">
        <f t="shared" si="22"/>
        <v>77.86290322580646</v>
      </c>
      <c r="T33" s="30">
        <v>100</v>
      </c>
      <c r="U33" s="26">
        <v>60.11</v>
      </c>
      <c r="V33" s="30">
        <v>45.67</v>
      </c>
      <c r="W33" s="27">
        <f t="shared" si="23"/>
        <v>75.97737481284312</v>
      </c>
      <c r="X33" s="28">
        <f t="shared" si="24"/>
        <v>45.67</v>
      </c>
      <c r="Y33" s="30">
        <v>2900</v>
      </c>
      <c r="Z33" s="30">
        <v>1513.7130000000002</v>
      </c>
      <c r="AA33" s="30">
        <v>1710.986</v>
      </c>
      <c r="AB33" s="27">
        <f t="shared" si="25"/>
        <v>113.0323912128653</v>
      </c>
      <c r="AC33" s="28">
        <f t="shared" si="26"/>
        <v>58.999517241379316</v>
      </c>
      <c r="AD33" s="30">
        <v>3000</v>
      </c>
      <c r="AE33" s="26">
        <f t="shared" si="6"/>
        <v>1803.3</v>
      </c>
      <c r="AF33" s="30">
        <v>2368.08</v>
      </c>
      <c r="AG33" s="27">
        <f t="shared" si="27"/>
        <v>131.31924804525036</v>
      </c>
      <c r="AH33" s="28">
        <f t="shared" si="28"/>
        <v>78.93599999999999</v>
      </c>
      <c r="AI33" s="30">
        <v>48</v>
      </c>
      <c r="AJ33" s="30">
        <f t="shared" si="29"/>
        <v>44.736</v>
      </c>
      <c r="AK33" s="30">
        <v>70.5</v>
      </c>
      <c r="AL33" s="27">
        <f t="shared" si="30"/>
        <v>157.59120171673823</v>
      </c>
      <c r="AM33" s="28">
        <f t="shared" si="31"/>
        <v>146.875</v>
      </c>
      <c r="AN33" s="29">
        <v>0</v>
      </c>
      <c r="AO33" s="29"/>
      <c r="AP33" s="27"/>
      <c r="AQ33" s="27"/>
      <c r="AR33" s="28"/>
      <c r="AS33" s="29"/>
      <c r="AT33" s="29"/>
      <c r="AU33" s="28">
        <v>0</v>
      </c>
      <c r="AV33" s="28"/>
      <c r="AW33" s="28"/>
      <c r="AX33" s="28"/>
      <c r="AY33" s="30">
        <v>15659.7</v>
      </c>
      <c r="AZ33" s="30">
        <f t="shared" si="32"/>
        <v>13049.750000000002</v>
      </c>
      <c r="BA33" s="30">
        <v>13049.7</v>
      </c>
      <c r="BB33" s="28"/>
      <c r="BC33" s="28"/>
      <c r="BD33" s="28"/>
      <c r="BE33" s="138">
        <v>0</v>
      </c>
      <c r="BF33" s="30">
        <f t="shared" si="33"/>
        <v>0</v>
      </c>
      <c r="BG33" s="30">
        <v>0</v>
      </c>
      <c r="BH33" s="28"/>
      <c r="BI33" s="28"/>
      <c r="BJ33" s="30">
        <v>0</v>
      </c>
      <c r="BK33" s="28"/>
      <c r="BL33" s="28"/>
      <c r="BM33" s="28"/>
      <c r="BN33" s="27">
        <f t="shared" si="7"/>
        <v>755</v>
      </c>
      <c r="BO33" s="27">
        <f t="shared" si="34"/>
        <v>411.173</v>
      </c>
      <c r="BP33" s="27">
        <f t="shared" si="8"/>
        <v>430.9</v>
      </c>
      <c r="BQ33" s="27">
        <f t="shared" si="35"/>
        <v>104.79773720550716</v>
      </c>
      <c r="BR33" s="28">
        <f t="shared" si="36"/>
        <v>57.072847682119196</v>
      </c>
      <c r="BS33" s="30">
        <v>755</v>
      </c>
      <c r="BT33" s="30">
        <v>411.173</v>
      </c>
      <c r="BU33" s="30">
        <v>430.9</v>
      </c>
      <c r="BV33" s="30">
        <v>0</v>
      </c>
      <c r="BW33" s="30">
        <v>0</v>
      </c>
      <c r="BX33" s="30">
        <v>0</v>
      </c>
      <c r="BY33" s="30">
        <v>0</v>
      </c>
      <c r="BZ33" s="30">
        <v>0</v>
      </c>
      <c r="CA33" s="30">
        <v>0</v>
      </c>
      <c r="CB33" s="30">
        <v>0</v>
      </c>
      <c r="CC33" s="30">
        <v>0</v>
      </c>
      <c r="CD33" s="30">
        <v>0</v>
      </c>
      <c r="CE33" s="30">
        <v>0</v>
      </c>
      <c r="CF33" s="30">
        <v>0</v>
      </c>
      <c r="CG33" s="30">
        <v>0</v>
      </c>
      <c r="CH33" s="30">
        <v>0</v>
      </c>
      <c r="CI33" s="30">
        <v>0</v>
      </c>
      <c r="CJ33" s="30">
        <v>0</v>
      </c>
      <c r="CK33" s="30">
        <v>0</v>
      </c>
      <c r="CL33" s="30">
        <v>0</v>
      </c>
      <c r="CM33" s="30">
        <v>0</v>
      </c>
      <c r="CN33" s="30">
        <v>586.64</v>
      </c>
      <c r="CO33" s="30">
        <v>356.911776</v>
      </c>
      <c r="CP33" s="30">
        <v>96.64</v>
      </c>
      <c r="CQ33" s="30">
        <v>586.64</v>
      </c>
      <c r="CR33" s="30">
        <v>356.911776</v>
      </c>
      <c r="CS33" s="30">
        <v>96.64</v>
      </c>
      <c r="CT33" s="30">
        <v>0</v>
      </c>
      <c r="CU33" s="30">
        <v>0</v>
      </c>
      <c r="CV33" s="30">
        <v>0</v>
      </c>
      <c r="CW33" s="30">
        <v>0</v>
      </c>
      <c r="CX33" s="30">
        <v>0</v>
      </c>
      <c r="CY33" s="30">
        <v>0</v>
      </c>
      <c r="CZ33" s="30">
        <v>0</v>
      </c>
      <c r="DA33" s="30">
        <v>0</v>
      </c>
      <c r="DB33" s="30">
        <v>0</v>
      </c>
      <c r="DC33" s="30">
        <v>0</v>
      </c>
      <c r="DD33" s="30">
        <v>0</v>
      </c>
      <c r="DE33" s="30">
        <v>0</v>
      </c>
      <c r="DF33" s="30">
        <v>0</v>
      </c>
      <c r="DG33" s="27">
        <f t="shared" si="9"/>
        <v>23049.34</v>
      </c>
      <c r="DH33" s="27">
        <f t="shared" si="10"/>
        <v>17239.693776</v>
      </c>
      <c r="DI33" s="27">
        <f t="shared" si="11"/>
        <v>17772.476000000002</v>
      </c>
      <c r="DJ33" s="28"/>
      <c r="DK33" s="28"/>
      <c r="DL33" s="28"/>
      <c r="DM33" s="30">
        <v>0</v>
      </c>
      <c r="DN33" s="30">
        <f t="shared" si="37"/>
        <v>0</v>
      </c>
      <c r="DO33" s="30">
        <v>0</v>
      </c>
      <c r="DP33" s="28"/>
      <c r="DQ33" s="28"/>
      <c r="DR33" s="28"/>
      <c r="DS33" s="28"/>
      <c r="DT33" s="28"/>
      <c r="DU33" s="30">
        <v>0</v>
      </c>
      <c r="DV33" s="28"/>
      <c r="DW33" s="28"/>
      <c r="DX33" s="28"/>
      <c r="DY33" s="30">
        <v>650</v>
      </c>
      <c r="DZ33" s="30">
        <f t="shared" si="38"/>
        <v>541.6666666666666</v>
      </c>
      <c r="EA33" s="30">
        <v>650</v>
      </c>
      <c r="EB33" s="28"/>
      <c r="EC33" s="27">
        <f t="shared" si="12"/>
        <v>650</v>
      </c>
      <c r="ED33" s="27">
        <f t="shared" si="12"/>
        <v>541.6666666666666</v>
      </c>
      <c r="EE33" s="27">
        <f t="shared" si="13"/>
        <v>650</v>
      </c>
      <c r="EH33" s="23"/>
      <c r="EJ33" s="23"/>
      <c r="EK33" s="23"/>
      <c r="EM33" s="23"/>
    </row>
    <row r="34" spans="1:143" s="22" customFormat="1" ht="20.25" customHeight="1">
      <c r="A34" s="20">
        <v>25</v>
      </c>
      <c r="B34" s="21" t="s">
        <v>73</v>
      </c>
      <c r="C34" s="26">
        <v>27190.2384</v>
      </c>
      <c r="D34" s="26">
        <v>9072.5591</v>
      </c>
      <c r="E34" s="27">
        <f t="shared" si="14"/>
        <v>44752.45</v>
      </c>
      <c r="F34" s="27">
        <f t="shared" si="15"/>
        <v>34619.962533333324</v>
      </c>
      <c r="G34" s="27">
        <f t="shared" si="0"/>
        <v>36793.092000000004</v>
      </c>
      <c r="H34" s="27">
        <f t="shared" si="16"/>
        <v>106.27709941792777</v>
      </c>
      <c r="I34" s="27">
        <f t="shared" si="17"/>
        <v>82.21469886006243</v>
      </c>
      <c r="J34" s="27">
        <f t="shared" si="1"/>
        <v>11057.25</v>
      </c>
      <c r="K34" s="27">
        <f t="shared" si="2"/>
        <v>6540.6292</v>
      </c>
      <c r="L34" s="27">
        <f t="shared" si="3"/>
        <v>8713.692</v>
      </c>
      <c r="M34" s="27">
        <f t="shared" si="18"/>
        <v>133.22406351976045</v>
      </c>
      <c r="N34" s="27">
        <f t="shared" si="19"/>
        <v>78.80523638336837</v>
      </c>
      <c r="O34" s="27">
        <f t="shared" si="4"/>
        <v>4500</v>
      </c>
      <c r="P34" s="27">
        <f t="shared" si="20"/>
        <v>2704.9500000000003</v>
      </c>
      <c r="Q34" s="27">
        <f t="shared" si="5"/>
        <v>4686.875999999999</v>
      </c>
      <c r="R34" s="27">
        <f t="shared" si="21"/>
        <v>173.2703377141906</v>
      </c>
      <c r="S34" s="28">
        <f t="shared" si="22"/>
        <v>104.15279999999998</v>
      </c>
      <c r="T34" s="30">
        <v>341</v>
      </c>
      <c r="U34" s="26">
        <v>204.9751</v>
      </c>
      <c r="V34" s="30">
        <v>478.954</v>
      </c>
      <c r="W34" s="27">
        <f t="shared" si="23"/>
        <v>233.6644792465036</v>
      </c>
      <c r="X34" s="28">
        <f t="shared" si="24"/>
        <v>140.45571847507333</v>
      </c>
      <c r="Y34" s="30">
        <v>4100</v>
      </c>
      <c r="Z34" s="30">
        <v>2140.077</v>
      </c>
      <c r="AA34" s="30">
        <v>3000.066</v>
      </c>
      <c r="AB34" s="27">
        <f t="shared" si="25"/>
        <v>140.18495596186492</v>
      </c>
      <c r="AC34" s="28">
        <f t="shared" si="26"/>
        <v>73.17234146341463</v>
      </c>
      <c r="AD34" s="30">
        <v>4159</v>
      </c>
      <c r="AE34" s="26">
        <f t="shared" si="6"/>
        <v>2499.9749</v>
      </c>
      <c r="AF34" s="30">
        <v>4207.922</v>
      </c>
      <c r="AG34" s="27">
        <f t="shared" si="27"/>
        <v>168.31856991844197</v>
      </c>
      <c r="AH34" s="28">
        <f t="shared" si="28"/>
        <v>101.17629237797547</v>
      </c>
      <c r="AI34" s="30">
        <v>695.25</v>
      </c>
      <c r="AJ34" s="30">
        <f t="shared" si="29"/>
        <v>647.973</v>
      </c>
      <c r="AK34" s="30">
        <v>575.2</v>
      </c>
      <c r="AL34" s="27">
        <f t="shared" si="30"/>
        <v>88.7691308125493</v>
      </c>
      <c r="AM34" s="28">
        <f t="shared" si="31"/>
        <v>82.73282991729594</v>
      </c>
      <c r="AN34" s="29">
        <v>0</v>
      </c>
      <c r="AO34" s="29"/>
      <c r="AP34" s="27"/>
      <c r="AQ34" s="27"/>
      <c r="AR34" s="28"/>
      <c r="AS34" s="29"/>
      <c r="AT34" s="29"/>
      <c r="AU34" s="28">
        <v>0</v>
      </c>
      <c r="AV34" s="28"/>
      <c r="AW34" s="28"/>
      <c r="AX34" s="28"/>
      <c r="AY34" s="30">
        <v>33695.2</v>
      </c>
      <c r="AZ34" s="30">
        <f t="shared" si="32"/>
        <v>28079.33333333333</v>
      </c>
      <c r="BA34" s="30">
        <v>28079.4</v>
      </c>
      <c r="BB34" s="28"/>
      <c r="BC34" s="28"/>
      <c r="BD34" s="28"/>
      <c r="BE34" s="138">
        <v>0</v>
      </c>
      <c r="BF34" s="30">
        <f t="shared" si="33"/>
        <v>0</v>
      </c>
      <c r="BG34" s="30">
        <v>0</v>
      </c>
      <c r="BH34" s="28"/>
      <c r="BI34" s="28"/>
      <c r="BJ34" s="30">
        <v>0</v>
      </c>
      <c r="BK34" s="28"/>
      <c r="BL34" s="28"/>
      <c r="BM34" s="28"/>
      <c r="BN34" s="27">
        <f t="shared" si="7"/>
        <v>382</v>
      </c>
      <c r="BO34" s="27">
        <f t="shared" si="34"/>
        <v>208.03719999999998</v>
      </c>
      <c r="BP34" s="27">
        <f t="shared" si="8"/>
        <v>280.6</v>
      </c>
      <c r="BQ34" s="27">
        <f t="shared" si="35"/>
        <v>134.87972343407816</v>
      </c>
      <c r="BR34" s="28">
        <f t="shared" si="36"/>
        <v>73.45549738219897</v>
      </c>
      <c r="BS34" s="30">
        <v>382</v>
      </c>
      <c r="BT34" s="30">
        <v>208.03719999999998</v>
      </c>
      <c r="BU34" s="30">
        <v>280.6</v>
      </c>
      <c r="BV34" s="30">
        <v>0</v>
      </c>
      <c r="BW34" s="30">
        <v>0</v>
      </c>
      <c r="BX34" s="30">
        <v>0</v>
      </c>
      <c r="BY34" s="30">
        <v>0</v>
      </c>
      <c r="BZ34" s="30">
        <v>0</v>
      </c>
      <c r="CA34" s="30">
        <v>0</v>
      </c>
      <c r="CB34" s="30">
        <v>0</v>
      </c>
      <c r="CC34" s="30">
        <v>0</v>
      </c>
      <c r="CD34" s="30">
        <v>0</v>
      </c>
      <c r="CE34" s="30">
        <v>0</v>
      </c>
      <c r="CF34" s="30">
        <v>0</v>
      </c>
      <c r="CG34" s="30">
        <v>0</v>
      </c>
      <c r="CH34" s="30">
        <v>0</v>
      </c>
      <c r="CI34" s="30">
        <v>0</v>
      </c>
      <c r="CJ34" s="30">
        <v>0</v>
      </c>
      <c r="CK34" s="30">
        <v>0</v>
      </c>
      <c r="CL34" s="30">
        <v>0</v>
      </c>
      <c r="CM34" s="30">
        <v>0</v>
      </c>
      <c r="CN34" s="30">
        <v>900</v>
      </c>
      <c r="CO34" s="30">
        <v>547.56</v>
      </c>
      <c r="CP34" s="30">
        <v>169.05</v>
      </c>
      <c r="CQ34" s="30">
        <v>900</v>
      </c>
      <c r="CR34" s="30">
        <v>547.56</v>
      </c>
      <c r="CS34" s="30">
        <v>169.05</v>
      </c>
      <c r="CT34" s="30">
        <v>0</v>
      </c>
      <c r="CU34" s="30">
        <v>0</v>
      </c>
      <c r="CV34" s="30">
        <v>0</v>
      </c>
      <c r="CW34" s="30">
        <v>0</v>
      </c>
      <c r="CX34" s="30">
        <v>0</v>
      </c>
      <c r="CY34" s="30">
        <v>0</v>
      </c>
      <c r="CZ34" s="30">
        <v>0</v>
      </c>
      <c r="DA34" s="30">
        <v>0</v>
      </c>
      <c r="DB34" s="30">
        <v>0</v>
      </c>
      <c r="DC34" s="30">
        <v>480</v>
      </c>
      <c r="DD34" s="30">
        <v>292.032</v>
      </c>
      <c r="DE34" s="30">
        <v>1.9</v>
      </c>
      <c r="DF34" s="30">
        <v>0</v>
      </c>
      <c r="DG34" s="27">
        <f t="shared" si="9"/>
        <v>44752.45</v>
      </c>
      <c r="DH34" s="27">
        <f t="shared" si="10"/>
        <v>34619.962533333324</v>
      </c>
      <c r="DI34" s="27">
        <f t="shared" si="11"/>
        <v>36793.092000000004</v>
      </c>
      <c r="DJ34" s="28"/>
      <c r="DK34" s="28"/>
      <c r="DL34" s="28"/>
      <c r="DM34" s="30">
        <v>0</v>
      </c>
      <c r="DN34" s="30">
        <f t="shared" si="37"/>
        <v>0</v>
      </c>
      <c r="DO34" s="30">
        <v>0</v>
      </c>
      <c r="DP34" s="28"/>
      <c r="DQ34" s="28"/>
      <c r="DR34" s="28"/>
      <c r="DS34" s="28"/>
      <c r="DT34" s="28"/>
      <c r="DU34" s="30">
        <v>0</v>
      </c>
      <c r="DV34" s="28"/>
      <c r="DW34" s="28"/>
      <c r="DX34" s="28"/>
      <c r="DY34" s="30">
        <v>0</v>
      </c>
      <c r="DZ34" s="30">
        <f t="shared" si="38"/>
        <v>0</v>
      </c>
      <c r="EA34" s="30">
        <v>0</v>
      </c>
      <c r="EB34" s="28"/>
      <c r="EC34" s="27">
        <f t="shared" si="12"/>
        <v>0</v>
      </c>
      <c r="ED34" s="27">
        <f t="shared" si="12"/>
        <v>0</v>
      </c>
      <c r="EE34" s="27">
        <f t="shared" si="13"/>
        <v>0</v>
      </c>
      <c r="EH34" s="23"/>
      <c r="EJ34" s="23"/>
      <c r="EK34" s="23"/>
      <c r="EM34" s="23"/>
    </row>
    <row r="35" spans="1:143" s="22" customFormat="1" ht="20.25" customHeight="1">
      <c r="A35" s="20">
        <v>26</v>
      </c>
      <c r="B35" s="21" t="s">
        <v>74</v>
      </c>
      <c r="C35" s="26">
        <v>7.9</v>
      </c>
      <c r="D35" s="26">
        <v>365.5003</v>
      </c>
      <c r="E35" s="27">
        <f t="shared" si="14"/>
        <v>33088</v>
      </c>
      <c r="F35" s="27">
        <f t="shared" si="15"/>
        <v>24522.753760000003</v>
      </c>
      <c r="G35" s="27">
        <f t="shared" si="0"/>
        <v>26101.34</v>
      </c>
      <c r="H35" s="27">
        <f t="shared" si="16"/>
        <v>106.4372307264076</v>
      </c>
      <c r="I35" s="27">
        <f t="shared" si="17"/>
        <v>78.88461073500967</v>
      </c>
      <c r="J35" s="27">
        <f t="shared" si="1"/>
        <v>11492.2</v>
      </c>
      <c r="K35" s="27">
        <f t="shared" si="2"/>
        <v>6526.25376</v>
      </c>
      <c r="L35" s="27">
        <f t="shared" si="3"/>
        <v>8121.4400000000005</v>
      </c>
      <c r="M35" s="27">
        <f t="shared" si="18"/>
        <v>124.44260212155773</v>
      </c>
      <c r="N35" s="27">
        <f t="shared" si="19"/>
        <v>70.6691495101025</v>
      </c>
      <c r="O35" s="27">
        <f t="shared" si="4"/>
        <v>3460.7</v>
      </c>
      <c r="P35" s="27">
        <f t="shared" si="20"/>
        <v>2080.22677</v>
      </c>
      <c r="Q35" s="27">
        <f t="shared" si="5"/>
        <v>3579.186</v>
      </c>
      <c r="R35" s="27">
        <f t="shared" si="21"/>
        <v>172.05749159741848</v>
      </c>
      <c r="S35" s="28">
        <f t="shared" si="22"/>
        <v>103.42375819920827</v>
      </c>
      <c r="T35" s="30">
        <v>60.7</v>
      </c>
      <c r="U35" s="26">
        <v>36.48677</v>
      </c>
      <c r="V35" s="30">
        <v>76.016</v>
      </c>
      <c r="W35" s="27">
        <f t="shared" si="23"/>
        <v>208.33852928061324</v>
      </c>
      <c r="X35" s="28">
        <f t="shared" si="24"/>
        <v>125.2322899505766</v>
      </c>
      <c r="Y35" s="30">
        <v>5257</v>
      </c>
      <c r="Z35" s="30">
        <v>2743.99629</v>
      </c>
      <c r="AA35" s="30">
        <v>3238.204</v>
      </c>
      <c r="AB35" s="27">
        <f t="shared" si="25"/>
        <v>118.01050940925289</v>
      </c>
      <c r="AC35" s="28">
        <f t="shared" si="26"/>
        <v>61.59794559634773</v>
      </c>
      <c r="AD35" s="30">
        <v>3400</v>
      </c>
      <c r="AE35" s="26">
        <f t="shared" si="6"/>
        <v>2043.74</v>
      </c>
      <c r="AF35" s="30">
        <v>3503.17</v>
      </c>
      <c r="AG35" s="27">
        <f t="shared" si="27"/>
        <v>171.4097683658391</v>
      </c>
      <c r="AH35" s="28">
        <f t="shared" si="28"/>
        <v>103.0344117647059</v>
      </c>
      <c r="AI35" s="30">
        <v>60</v>
      </c>
      <c r="AJ35" s="30">
        <f t="shared" si="29"/>
        <v>55.92</v>
      </c>
      <c r="AK35" s="30">
        <v>125</v>
      </c>
      <c r="AL35" s="27">
        <f t="shared" si="30"/>
        <v>223.53361945636624</v>
      </c>
      <c r="AM35" s="28">
        <f t="shared" si="31"/>
        <v>208.33333333333334</v>
      </c>
      <c r="AN35" s="29">
        <v>0</v>
      </c>
      <c r="AO35" s="29"/>
      <c r="AP35" s="27"/>
      <c r="AQ35" s="27"/>
      <c r="AR35" s="28"/>
      <c r="AS35" s="29"/>
      <c r="AT35" s="29"/>
      <c r="AU35" s="28">
        <v>0</v>
      </c>
      <c r="AV35" s="28"/>
      <c r="AW35" s="28"/>
      <c r="AX35" s="28"/>
      <c r="AY35" s="30">
        <v>21595.8</v>
      </c>
      <c r="AZ35" s="30">
        <f t="shared" si="32"/>
        <v>17996.5</v>
      </c>
      <c r="BA35" s="30">
        <v>17979.9</v>
      </c>
      <c r="BB35" s="28"/>
      <c r="BC35" s="28"/>
      <c r="BD35" s="28"/>
      <c r="BE35" s="138">
        <v>0</v>
      </c>
      <c r="BF35" s="30">
        <f t="shared" si="33"/>
        <v>0</v>
      </c>
      <c r="BG35" s="30">
        <v>0</v>
      </c>
      <c r="BH35" s="28"/>
      <c r="BI35" s="28"/>
      <c r="BJ35" s="30">
        <v>0</v>
      </c>
      <c r="BK35" s="28"/>
      <c r="BL35" s="28"/>
      <c r="BM35" s="28"/>
      <c r="BN35" s="27">
        <f t="shared" si="7"/>
        <v>84.5</v>
      </c>
      <c r="BO35" s="27">
        <f t="shared" si="34"/>
        <v>46.0187</v>
      </c>
      <c r="BP35" s="27">
        <f t="shared" si="8"/>
        <v>86.8</v>
      </c>
      <c r="BQ35" s="27">
        <f t="shared" si="35"/>
        <v>188.6189744603824</v>
      </c>
      <c r="BR35" s="28">
        <f t="shared" si="36"/>
        <v>102.72189349112426</v>
      </c>
      <c r="BS35" s="30">
        <v>84.5</v>
      </c>
      <c r="BT35" s="30">
        <v>46.0187</v>
      </c>
      <c r="BU35" s="30">
        <v>86.8</v>
      </c>
      <c r="BV35" s="30">
        <v>0</v>
      </c>
      <c r="BW35" s="30">
        <v>0</v>
      </c>
      <c r="BX35" s="30">
        <v>0</v>
      </c>
      <c r="BY35" s="30">
        <v>0</v>
      </c>
      <c r="BZ35" s="30">
        <v>0</v>
      </c>
      <c r="CA35" s="30">
        <v>0</v>
      </c>
      <c r="CB35" s="30">
        <v>0</v>
      </c>
      <c r="CC35" s="30">
        <v>0</v>
      </c>
      <c r="CD35" s="30">
        <v>0</v>
      </c>
      <c r="CE35" s="30">
        <v>0</v>
      </c>
      <c r="CF35" s="30">
        <v>0</v>
      </c>
      <c r="CG35" s="30">
        <v>0</v>
      </c>
      <c r="CH35" s="30">
        <v>0</v>
      </c>
      <c r="CI35" s="30">
        <v>0</v>
      </c>
      <c r="CJ35" s="30">
        <v>0</v>
      </c>
      <c r="CK35" s="30">
        <v>0</v>
      </c>
      <c r="CL35" s="30">
        <v>0</v>
      </c>
      <c r="CM35" s="30">
        <v>0</v>
      </c>
      <c r="CN35" s="30">
        <v>2630</v>
      </c>
      <c r="CO35" s="30">
        <v>1600.092</v>
      </c>
      <c r="CP35" s="30">
        <v>1088.25</v>
      </c>
      <c r="CQ35" s="30">
        <v>990</v>
      </c>
      <c r="CR35" s="30">
        <v>602.316</v>
      </c>
      <c r="CS35" s="30">
        <v>107.85</v>
      </c>
      <c r="CT35" s="30">
        <v>0</v>
      </c>
      <c r="CU35" s="30">
        <v>0</v>
      </c>
      <c r="CV35" s="30">
        <v>0</v>
      </c>
      <c r="CW35" s="30">
        <v>0</v>
      </c>
      <c r="CX35" s="30">
        <v>0</v>
      </c>
      <c r="CY35" s="30">
        <v>0</v>
      </c>
      <c r="CZ35" s="30">
        <v>0</v>
      </c>
      <c r="DA35" s="30">
        <v>0</v>
      </c>
      <c r="DB35" s="30">
        <v>0</v>
      </c>
      <c r="DC35" s="30">
        <v>0</v>
      </c>
      <c r="DD35" s="30">
        <v>0</v>
      </c>
      <c r="DE35" s="30">
        <v>4</v>
      </c>
      <c r="DF35" s="30">
        <v>0</v>
      </c>
      <c r="DG35" s="27">
        <f t="shared" si="9"/>
        <v>33088</v>
      </c>
      <c r="DH35" s="27">
        <f t="shared" si="10"/>
        <v>24522.753760000003</v>
      </c>
      <c r="DI35" s="27">
        <f t="shared" si="11"/>
        <v>26101.34</v>
      </c>
      <c r="DJ35" s="28"/>
      <c r="DK35" s="28"/>
      <c r="DL35" s="28"/>
      <c r="DM35" s="30">
        <v>0</v>
      </c>
      <c r="DN35" s="30">
        <f t="shared" si="37"/>
        <v>0</v>
      </c>
      <c r="DO35" s="30">
        <v>0</v>
      </c>
      <c r="DP35" s="28"/>
      <c r="DQ35" s="28"/>
      <c r="DR35" s="28"/>
      <c r="DS35" s="28"/>
      <c r="DT35" s="28"/>
      <c r="DU35" s="30">
        <v>0</v>
      </c>
      <c r="DV35" s="28"/>
      <c r="DW35" s="28"/>
      <c r="DX35" s="28"/>
      <c r="DY35" s="30">
        <v>0</v>
      </c>
      <c r="DZ35" s="30">
        <f t="shared" si="38"/>
        <v>0</v>
      </c>
      <c r="EA35" s="30">
        <v>0</v>
      </c>
      <c r="EB35" s="28"/>
      <c r="EC35" s="27">
        <f t="shared" si="12"/>
        <v>0</v>
      </c>
      <c r="ED35" s="27">
        <f t="shared" si="12"/>
        <v>0</v>
      </c>
      <c r="EE35" s="27">
        <f t="shared" si="13"/>
        <v>0</v>
      </c>
      <c r="EH35" s="23"/>
      <c r="EJ35" s="23"/>
      <c r="EK35" s="23"/>
      <c r="EM35" s="23"/>
    </row>
    <row r="36" spans="1:143" s="22" customFormat="1" ht="20.25" customHeight="1">
      <c r="A36" s="20">
        <v>27</v>
      </c>
      <c r="B36" s="21" t="s">
        <v>75</v>
      </c>
      <c r="C36" s="26">
        <v>28.6926</v>
      </c>
      <c r="D36" s="26">
        <v>10354.787</v>
      </c>
      <c r="E36" s="27">
        <f t="shared" si="14"/>
        <v>50130.3</v>
      </c>
      <c r="F36" s="27">
        <f t="shared" si="15"/>
        <v>38327.07041333335</v>
      </c>
      <c r="G36" s="27">
        <f t="shared" si="0"/>
        <v>44667.888000000006</v>
      </c>
      <c r="H36" s="27">
        <f t="shared" si="16"/>
        <v>116.54396623139971</v>
      </c>
      <c r="I36" s="27">
        <f t="shared" si="17"/>
        <v>89.10357209113052</v>
      </c>
      <c r="J36" s="27">
        <f t="shared" si="1"/>
        <v>13800.8</v>
      </c>
      <c r="K36" s="27">
        <f t="shared" si="2"/>
        <v>8052.48708</v>
      </c>
      <c r="L36" s="27">
        <f t="shared" si="3"/>
        <v>14393.388</v>
      </c>
      <c r="M36" s="27">
        <f t="shared" si="18"/>
        <v>178.7446270575078</v>
      </c>
      <c r="N36" s="27">
        <f t="shared" si="19"/>
        <v>104.29386702220162</v>
      </c>
      <c r="O36" s="27">
        <f t="shared" si="4"/>
        <v>6262.8</v>
      </c>
      <c r="P36" s="27">
        <f t="shared" si="20"/>
        <v>3764.5690799999998</v>
      </c>
      <c r="Q36" s="27">
        <f t="shared" si="5"/>
        <v>7429.3910000000005</v>
      </c>
      <c r="R36" s="27">
        <f t="shared" si="21"/>
        <v>197.3503697799059</v>
      </c>
      <c r="S36" s="28">
        <f t="shared" si="22"/>
        <v>118.62730727470141</v>
      </c>
      <c r="T36" s="30">
        <v>262.8</v>
      </c>
      <c r="U36" s="26">
        <v>157.96908000000002</v>
      </c>
      <c r="V36" s="30">
        <v>200.604</v>
      </c>
      <c r="W36" s="27">
        <f t="shared" si="23"/>
        <v>126.98940830699273</v>
      </c>
      <c r="X36" s="28">
        <f t="shared" si="24"/>
        <v>76.33333333333333</v>
      </c>
      <c r="Y36" s="30">
        <v>3600</v>
      </c>
      <c r="Z36" s="30">
        <v>1879.092</v>
      </c>
      <c r="AA36" s="30">
        <v>3013.657</v>
      </c>
      <c r="AB36" s="27">
        <f t="shared" si="25"/>
        <v>160.37836359262877</v>
      </c>
      <c r="AC36" s="28">
        <f t="shared" si="26"/>
        <v>83.71269444444445</v>
      </c>
      <c r="AD36" s="30">
        <v>6000</v>
      </c>
      <c r="AE36" s="26">
        <f t="shared" si="6"/>
        <v>3606.6</v>
      </c>
      <c r="AF36" s="30">
        <v>7228.787</v>
      </c>
      <c r="AG36" s="27">
        <f t="shared" si="27"/>
        <v>200.43217989241947</v>
      </c>
      <c r="AH36" s="28">
        <f t="shared" si="28"/>
        <v>120.47978333333333</v>
      </c>
      <c r="AI36" s="30">
        <v>318</v>
      </c>
      <c r="AJ36" s="30">
        <f t="shared" si="29"/>
        <v>296.37600000000003</v>
      </c>
      <c r="AK36" s="30">
        <v>429.78</v>
      </c>
      <c r="AL36" s="27">
        <f t="shared" si="30"/>
        <v>145.01174184144463</v>
      </c>
      <c r="AM36" s="28">
        <f t="shared" si="31"/>
        <v>135.1509433962264</v>
      </c>
      <c r="AN36" s="29">
        <v>0</v>
      </c>
      <c r="AO36" s="29"/>
      <c r="AP36" s="27"/>
      <c r="AQ36" s="27"/>
      <c r="AR36" s="28"/>
      <c r="AS36" s="29"/>
      <c r="AT36" s="29"/>
      <c r="AU36" s="28">
        <v>0</v>
      </c>
      <c r="AV36" s="28"/>
      <c r="AW36" s="28"/>
      <c r="AX36" s="28"/>
      <c r="AY36" s="30">
        <v>36329.5</v>
      </c>
      <c r="AZ36" s="30">
        <f t="shared" si="32"/>
        <v>30274.583333333336</v>
      </c>
      <c r="BA36" s="30">
        <v>30274.5</v>
      </c>
      <c r="BB36" s="28"/>
      <c r="BC36" s="28"/>
      <c r="BD36" s="28"/>
      <c r="BE36" s="138">
        <v>0</v>
      </c>
      <c r="BF36" s="30">
        <f t="shared" si="33"/>
        <v>0</v>
      </c>
      <c r="BG36" s="30">
        <v>0</v>
      </c>
      <c r="BH36" s="28"/>
      <c r="BI36" s="28"/>
      <c r="BJ36" s="30">
        <v>0</v>
      </c>
      <c r="BK36" s="28"/>
      <c r="BL36" s="28"/>
      <c r="BM36" s="28"/>
      <c r="BN36" s="27">
        <f t="shared" si="7"/>
        <v>1410</v>
      </c>
      <c r="BO36" s="27">
        <f t="shared" si="34"/>
        <v>767.886</v>
      </c>
      <c r="BP36" s="27">
        <f t="shared" si="8"/>
        <v>1409.0600000000002</v>
      </c>
      <c r="BQ36" s="27">
        <f t="shared" si="35"/>
        <v>183.49859223895217</v>
      </c>
      <c r="BR36" s="28">
        <f t="shared" si="36"/>
        <v>99.93333333333334</v>
      </c>
      <c r="BS36" s="30">
        <v>1300</v>
      </c>
      <c r="BT36" s="30">
        <v>707.98</v>
      </c>
      <c r="BU36" s="30">
        <v>1114.9</v>
      </c>
      <c r="BV36" s="30">
        <v>0</v>
      </c>
      <c r="BW36" s="30">
        <v>0</v>
      </c>
      <c r="BX36" s="30">
        <v>0</v>
      </c>
      <c r="BY36" s="30">
        <v>0</v>
      </c>
      <c r="BZ36" s="30">
        <v>0</v>
      </c>
      <c r="CA36" s="30">
        <v>0</v>
      </c>
      <c r="CB36" s="30">
        <v>110</v>
      </c>
      <c r="CC36" s="30">
        <v>59.906000000000006</v>
      </c>
      <c r="CD36" s="30">
        <v>294.16</v>
      </c>
      <c r="CE36" s="30">
        <v>0</v>
      </c>
      <c r="CF36" s="30">
        <v>0</v>
      </c>
      <c r="CG36" s="30">
        <v>0</v>
      </c>
      <c r="CH36" s="30">
        <v>0</v>
      </c>
      <c r="CI36" s="30">
        <v>0</v>
      </c>
      <c r="CJ36" s="30">
        <v>0</v>
      </c>
      <c r="CK36" s="30">
        <v>0</v>
      </c>
      <c r="CL36" s="30">
        <v>0</v>
      </c>
      <c r="CM36" s="30">
        <v>0</v>
      </c>
      <c r="CN36" s="30">
        <v>2200</v>
      </c>
      <c r="CO36" s="30">
        <v>1338.48</v>
      </c>
      <c r="CP36" s="30">
        <v>1650.5</v>
      </c>
      <c r="CQ36" s="30">
        <v>2000</v>
      </c>
      <c r="CR36" s="30">
        <v>1216.8</v>
      </c>
      <c r="CS36" s="30">
        <v>1370.5</v>
      </c>
      <c r="CT36" s="30">
        <v>0</v>
      </c>
      <c r="CU36" s="30">
        <v>0</v>
      </c>
      <c r="CV36" s="30">
        <v>461</v>
      </c>
      <c r="CW36" s="30">
        <v>10</v>
      </c>
      <c r="CX36" s="30">
        <v>6.0840000000000005</v>
      </c>
      <c r="CY36" s="30">
        <v>0</v>
      </c>
      <c r="CZ36" s="30">
        <v>0</v>
      </c>
      <c r="DA36" s="30">
        <v>0</v>
      </c>
      <c r="DB36" s="30">
        <v>0</v>
      </c>
      <c r="DC36" s="30">
        <v>0</v>
      </c>
      <c r="DD36" s="30">
        <v>0</v>
      </c>
      <c r="DE36" s="30">
        <v>0</v>
      </c>
      <c r="DF36" s="30">
        <v>0</v>
      </c>
      <c r="DG36" s="27">
        <f t="shared" si="9"/>
        <v>50130.3</v>
      </c>
      <c r="DH36" s="27">
        <f t="shared" si="10"/>
        <v>38327.07041333335</v>
      </c>
      <c r="DI36" s="27">
        <f t="shared" si="11"/>
        <v>44667.888000000006</v>
      </c>
      <c r="DJ36" s="28"/>
      <c r="DK36" s="28"/>
      <c r="DL36" s="28"/>
      <c r="DM36" s="30">
        <v>0</v>
      </c>
      <c r="DN36" s="30">
        <f t="shared" si="37"/>
        <v>0</v>
      </c>
      <c r="DO36" s="30">
        <v>0</v>
      </c>
      <c r="DP36" s="28"/>
      <c r="DQ36" s="28"/>
      <c r="DR36" s="28"/>
      <c r="DS36" s="28"/>
      <c r="DT36" s="28"/>
      <c r="DU36" s="30">
        <v>0</v>
      </c>
      <c r="DV36" s="28"/>
      <c r="DW36" s="28"/>
      <c r="DX36" s="28"/>
      <c r="DY36" s="30">
        <v>2600</v>
      </c>
      <c r="DZ36" s="30">
        <f t="shared" si="38"/>
        <v>2166.6666666666665</v>
      </c>
      <c r="EA36" s="30">
        <v>2600</v>
      </c>
      <c r="EB36" s="28"/>
      <c r="EC36" s="27">
        <f t="shared" si="12"/>
        <v>2600</v>
      </c>
      <c r="ED36" s="27">
        <f t="shared" si="12"/>
        <v>2166.6666666666665</v>
      </c>
      <c r="EE36" s="27">
        <f t="shared" si="13"/>
        <v>2600</v>
      </c>
      <c r="EH36" s="23"/>
      <c r="EJ36" s="23"/>
      <c r="EK36" s="23"/>
      <c r="EM36" s="23"/>
    </row>
    <row r="37" spans="1:143" s="22" customFormat="1" ht="20.25" customHeight="1">
      <c r="A37" s="20">
        <v>28</v>
      </c>
      <c r="B37" s="21" t="s">
        <v>76</v>
      </c>
      <c r="C37" s="26">
        <v>22100.4098</v>
      </c>
      <c r="D37" s="26">
        <v>14112.947</v>
      </c>
      <c r="E37" s="27">
        <f t="shared" si="14"/>
        <v>76562</v>
      </c>
      <c r="F37" s="27">
        <f t="shared" si="15"/>
        <v>56640.623783333336</v>
      </c>
      <c r="G37" s="27">
        <f t="shared" si="0"/>
        <v>60258.07399999999</v>
      </c>
      <c r="H37" s="27">
        <f t="shared" si="16"/>
        <v>106.38667086454494</v>
      </c>
      <c r="I37" s="27">
        <f t="shared" si="17"/>
        <v>78.70493717509991</v>
      </c>
      <c r="J37" s="27">
        <f t="shared" si="1"/>
        <v>31955.5</v>
      </c>
      <c r="K37" s="27">
        <f t="shared" si="2"/>
        <v>19468.54045</v>
      </c>
      <c r="L37" s="27">
        <f t="shared" si="3"/>
        <v>23085.874</v>
      </c>
      <c r="M37" s="27">
        <f t="shared" si="18"/>
        <v>118.58040441855518</v>
      </c>
      <c r="N37" s="27">
        <f t="shared" si="19"/>
        <v>72.24382031262225</v>
      </c>
      <c r="O37" s="27">
        <f t="shared" si="4"/>
        <v>18592</v>
      </c>
      <c r="P37" s="27">
        <f t="shared" si="20"/>
        <v>11175.6512</v>
      </c>
      <c r="Q37" s="27">
        <f t="shared" si="5"/>
        <v>13528.152</v>
      </c>
      <c r="R37" s="27">
        <f t="shared" si="21"/>
        <v>121.0502346386759</v>
      </c>
      <c r="S37" s="28">
        <f t="shared" si="22"/>
        <v>72.7632960413081</v>
      </c>
      <c r="T37" s="30">
        <v>3092</v>
      </c>
      <c r="U37" s="26">
        <v>1858.6012</v>
      </c>
      <c r="V37" s="30">
        <v>1741.448</v>
      </c>
      <c r="W37" s="27">
        <f t="shared" si="23"/>
        <v>93.69670050788733</v>
      </c>
      <c r="X37" s="28">
        <f t="shared" si="24"/>
        <v>56.32108667529108</v>
      </c>
      <c r="Y37" s="30">
        <v>2705</v>
      </c>
      <c r="Z37" s="30">
        <v>1411.92885</v>
      </c>
      <c r="AA37" s="30">
        <v>2512.722</v>
      </c>
      <c r="AB37" s="27">
        <f t="shared" si="25"/>
        <v>177.9637833733619</v>
      </c>
      <c r="AC37" s="28">
        <f t="shared" si="26"/>
        <v>92.89175600739372</v>
      </c>
      <c r="AD37" s="30">
        <v>15500</v>
      </c>
      <c r="AE37" s="26">
        <f t="shared" si="6"/>
        <v>9317.05</v>
      </c>
      <c r="AF37" s="30">
        <v>11786.704</v>
      </c>
      <c r="AG37" s="27">
        <f t="shared" si="27"/>
        <v>126.50682351173388</v>
      </c>
      <c r="AH37" s="28">
        <f t="shared" si="28"/>
        <v>76.04325161290323</v>
      </c>
      <c r="AI37" s="30">
        <v>1249</v>
      </c>
      <c r="AJ37" s="30">
        <f t="shared" si="29"/>
        <v>1164.068</v>
      </c>
      <c r="AK37" s="30">
        <v>1063</v>
      </c>
      <c r="AL37" s="27">
        <f t="shared" si="30"/>
        <v>91.31768934460874</v>
      </c>
      <c r="AM37" s="28">
        <f t="shared" si="31"/>
        <v>85.10808646917533</v>
      </c>
      <c r="AN37" s="29">
        <v>0</v>
      </c>
      <c r="AO37" s="29"/>
      <c r="AP37" s="27"/>
      <c r="AQ37" s="27"/>
      <c r="AR37" s="28"/>
      <c r="AS37" s="29"/>
      <c r="AT37" s="29"/>
      <c r="AU37" s="28">
        <v>0</v>
      </c>
      <c r="AV37" s="28"/>
      <c r="AW37" s="28"/>
      <c r="AX37" s="28"/>
      <c r="AY37" s="30">
        <v>44606.5</v>
      </c>
      <c r="AZ37" s="30">
        <f t="shared" si="32"/>
        <v>37172.083333333336</v>
      </c>
      <c r="BA37" s="30">
        <v>37172.2</v>
      </c>
      <c r="BB37" s="28"/>
      <c r="BC37" s="28"/>
      <c r="BD37" s="28"/>
      <c r="BE37" s="138">
        <v>0</v>
      </c>
      <c r="BF37" s="30">
        <f t="shared" si="33"/>
        <v>0</v>
      </c>
      <c r="BG37" s="30">
        <v>0</v>
      </c>
      <c r="BH37" s="28"/>
      <c r="BI37" s="28"/>
      <c r="BJ37" s="30">
        <v>0</v>
      </c>
      <c r="BK37" s="28"/>
      <c r="BL37" s="28"/>
      <c r="BM37" s="28"/>
      <c r="BN37" s="27">
        <f t="shared" si="7"/>
        <v>123</v>
      </c>
      <c r="BO37" s="27">
        <f t="shared" si="34"/>
        <v>66.9858</v>
      </c>
      <c r="BP37" s="27">
        <f t="shared" si="8"/>
        <v>107</v>
      </c>
      <c r="BQ37" s="27">
        <f t="shared" si="35"/>
        <v>159.73534689441644</v>
      </c>
      <c r="BR37" s="28">
        <f t="shared" si="36"/>
        <v>86.99186991869918</v>
      </c>
      <c r="BS37" s="30">
        <v>123</v>
      </c>
      <c r="BT37" s="30">
        <v>66.9858</v>
      </c>
      <c r="BU37" s="30">
        <v>107</v>
      </c>
      <c r="BV37" s="30">
        <v>0</v>
      </c>
      <c r="BW37" s="30">
        <v>0</v>
      </c>
      <c r="BX37" s="30">
        <v>0</v>
      </c>
      <c r="BY37" s="30">
        <v>0</v>
      </c>
      <c r="BZ37" s="30">
        <v>0</v>
      </c>
      <c r="CA37" s="30">
        <v>0</v>
      </c>
      <c r="CB37" s="30">
        <v>0</v>
      </c>
      <c r="CC37" s="30">
        <v>0</v>
      </c>
      <c r="CD37" s="30">
        <v>0</v>
      </c>
      <c r="CE37" s="30">
        <v>0</v>
      </c>
      <c r="CF37" s="30">
        <v>0</v>
      </c>
      <c r="CG37" s="30">
        <v>0</v>
      </c>
      <c r="CH37" s="30">
        <v>0</v>
      </c>
      <c r="CI37" s="30">
        <v>0</v>
      </c>
      <c r="CJ37" s="30">
        <v>0</v>
      </c>
      <c r="CK37" s="30">
        <v>0</v>
      </c>
      <c r="CL37" s="30">
        <v>0</v>
      </c>
      <c r="CM37" s="30">
        <v>0</v>
      </c>
      <c r="CN37" s="30">
        <v>9286.5</v>
      </c>
      <c r="CO37" s="30">
        <v>5649.9066</v>
      </c>
      <c r="CP37" s="30">
        <v>5875</v>
      </c>
      <c r="CQ37" s="30">
        <v>2786.5</v>
      </c>
      <c r="CR37" s="30">
        <v>1695.3066</v>
      </c>
      <c r="CS37" s="30">
        <v>660</v>
      </c>
      <c r="CT37" s="30">
        <v>0</v>
      </c>
      <c r="CU37" s="30">
        <v>0</v>
      </c>
      <c r="CV37" s="30">
        <v>0</v>
      </c>
      <c r="CW37" s="30">
        <v>0</v>
      </c>
      <c r="CX37" s="30">
        <v>0</v>
      </c>
      <c r="CY37" s="30">
        <v>0</v>
      </c>
      <c r="CZ37" s="30">
        <v>0</v>
      </c>
      <c r="DA37" s="30">
        <v>0</v>
      </c>
      <c r="DB37" s="30">
        <v>0</v>
      </c>
      <c r="DC37" s="30">
        <v>0</v>
      </c>
      <c r="DD37" s="30">
        <v>0</v>
      </c>
      <c r="DE37" s="30">
        <v>0</v>
      </c>
      <c r="DF37" s="30">
        <v>0</v>
      </c>
      <c r="DG37" s="27">
        <f t="shared" si="9"/>
        <v>76562</v>
      </c>
      <c r="DH37" s="27">
        <f t="shared" si="10"/>
        <v>56640.623783333336</v>
      </c>
      <c r="DI37" s="27">
        <f t="shared" si="11"/>
        <v>60258.07399999999</v>
      </c>
      <c r="DJ37" s="28"/>
      <c r="DK37" s="28"/>
      <c r="DL37" s="28"/>
      <c r="DM37" s="30">
        <v>0</v>
      </c>
      <c r="DN37" s="30">
        <f t="shared" si="37"/>
        <v>0</v>
      </c>
      <c r="DO37" s="30">
        <v>0</v>
      </c>
      <c r="DP37" s="28"/>
      <c r="DQ37" s="28"/>
      <c r="DR37" s="28"/>
      <c r="DS37" s="28"/>
      <c r="DT37" s="28"/>
      <c r="DU37" s="30">
        <v>0</v>
      </c>
      <c r="DV37" s="28"/>
      <c r="DW37" s="28"/>
      <c r="DX37" s="28"/>
      <c r="DY37" s="30">
        <v>0</v>
      </c>
      <c r="DZ37" s="30">
        <f t="shared" si="38"/>
        <v>0</v>
      </c>
      <c r="EA37" s="30">
        <v>0</v>
      </c>
      <c r="EB37" s="28"/>
      <c r="EC37" s="27">
        <f t="shared" si="12"/>
        <v>0</v>
      </c>
      <c r="ED37" s="27">
        <f t="shared" si="12"/>
        <v>0</v>
      </c>
      <c r="EE37" s="27">
        <f t="shared" si="13"/>
        <v>0</v>
      </c>
      <c r="EH37" s="23"/>
      <c r="EJ37" s="23"/>
      <c r="EK37" s="23"/>
      <c r="EM37" s="23"/>
    </row>
    <row r="38" spans="1:143" s="22" customFormat="1" ht="20.25" customHeight="1">
      <c r="A38" s="20">
        <v>29</v>
      </c>
      <c r="B38" s="21" t="s">
        <v>77</v>
      </c>
      <c r="C38" s="26">
        <v>5171.6648</v>
      </c>
      <c r="D38" s="26">
        <v>244.456</v>
      </c>
      <c r="E38" s="27">
        <f t="shared" si="14"/>
        <v>50940</v>
      </c>
      <c r="F38" s="27">
        <f t="shared" si="15"/>
        <v>38987.847989999995</v>
      </c>
      <c r="G38" s="27">
        <f t="shared" si="0"/>
        <v>40671.17600000001</v>
      </c>
      <c r="H38" s="27">
        <f t="shared" si="16"/>
        <v>104.31757097860792</v>
      </c>
      <c r="I38" s="27">
        <f t="shared" si="17"/>
        <v>79.84133490380842</v>
      </c>
      <c r="J38" s="27">
        <f t="shared" si="1"/>
        <v>14013.9</v>
      </c>
      <c r="K38" s="27">
        <f t="shared" si="2"/>
        <v>8216.097990000002</v>
      </c>
      <c r="L38" s="27">
        <f t="shared" si="3"/>
        <v>9899.475999999999</v>
      </c>
      <c r="M38" s="27">
        <f t="shared" si="18"/>
        <v>120.4887771792507</v>
      </c>
      <c r="N38" s="27">
        <f t="shared" si="19"/>
        <v>70.64040702445429</v>
      </c>
      <c r="O38" s="27">
        <f t="shared" si="4"/>
        <v>6188.9</v>
      </c>
      <c r="P38" s="27">
        <f t="shared" si="20"/>
        <v>3720.14779</v>
      </c>
      <c r="Q38" s="27">
        <f t="shared" si="5"/>
        <v>4363.455</v>
      </c>
      <c r="R38" s="27">
        <f t="shared" si="21"/>
        <v>117.29251756420138</v>
      </c>
      <c r="S38" s="28">
        <f t="shared" si="22"/>
        <v>70.50453230784146</v>
      </c>
      <c r="T38" s="30">
        <v>188.9</v>
      </c>
      <c r="U38" s="26">
        <v>113.54779</v>
      </c>
      <c r="V38" s="30">
        <v>82.626</v>
      </c>
      <c r="W38" s="27">
        <f t="shared" si="23"/>
        <v>72.76759855916174</v>
      </c>
      <c r="X38" s="28">
        <f t="shared" si="24"/>
        <v>43.740603493912126</v>
      </c>
      <c r="Y38" s="30">
        <v>2700</v>
      </c>
      <c r="Z38" s="30">
        <v>1409.319</v>
      </c>
      <c r="AA38" s="30">
        <v>2422.022</v>
      </c>
      <c r="AB38" s="27">
        <f t="shared" si="25"/>
        <v>171.85761349985347</v>
      </c>
      <c r="AC38" s="28">
        <f t="shared" si="26"/>
        <v>89.70451851851851</v>
      </c>
      <c r="AD38" s="30">
        <v>6000</v>
      </c>
      <c r="AE38" s="26">
        <f t="shared" si="6"/>
        <v>3606.6</v>
      </c>
      <c r="AF38" s="30">
        <v>4280.829</v>
      </c>
      <c r="AG38" s="27">
        <f t="shared" si="27"/>
        <v>118.69431043087673</v>
      </c>
      <c r="AH38" s="28">
        <f t="shared" si="28"/>
        <v>71.34715</v>
      </c>
      <c r="AI38" s="30">
        <v>63</v>
      </c>
      <c r="AJ38" s="30">
        <f t="shared" si="29"/>
        <v>58.716</v>
      </c>
      <c r="AK38" s="30">
        <v>125.5</v>
      </c>
      <c r="AL38" s="27">
        <f t="shared" si="30"/>
        <v>213.74071803256354</v>
      </c>
      <c r="AM38" s="28">
        <f t="shared" si="31"/>
        <v>199.20634920634922</v>
      </c>
      <c r="AN38" s="29">
        <v>0</v>
      </c>
      <c r="AO38" s="29"/>
      <c r="AP38" s="27"/>
      <c r="AQ38" s="27"/>
      <c r="AR38" s="28"/>
      <c r="AS38" s="29"/>
      <c r="AT38" s="29"/>
      <c r="AU38" s="28">
        <v>0</v>
      </c>
      <c r="AV38" s="28"/>
      <c r="AW38" s="28"/>
      <c r="AX38" s="28"/>
      <c r="AY38" s="30">
        <v>36926.1</v>
      </c>
      <c r="AZ38" s="30">
        <f t="shared" si="32"/>
        <v>30771.749999999996</v>
      </c>
      <c r="BA38" s="30">
        <v>30771.7</v>
      </c>
      <c r="BB38" s="28"/>
      <c r="BC38" s="28"/>
      <c r="BD38" s="28"/>
      <c r="BE38" s="138">
        <v>0</v>
      </c>
      <c r="BF38" s="30">
        <f t="shared" si="33"/>
        <v>0</v>
      </c>
      <c r="BG38" s="30">
        <v>0</v>
      </c>
      <c r="BH38" s="28"/>
      <c r="BI38" s="28"/>
      <c r="BJ38" s="30">
        <v>0</v>
      </c>
      <c r="BK38" s="28"/>
      <c r="BL38" s="28"/>
      <c r="BM38" s="28"/>
      <c r="BN38" s="27">
        <f t="shared" si="7"/>
        <v>812</v>
      </c>
      <c r="BO38" s="27">
        <f t="shared" si="34"/>
        <v>442.2152</v>
      </c>
      <c r="BP38" s="27">
        <f t="shared" si="8"/>
        <v>404.071</v>
      </c>
      <c r="BQ38" s="27">
        <f t="shared" si="35"/>
        <v>91.37429016460766</v>
      </c>
      <c r="BR38" s="28">
        <f t="shared" si="36"/>
        <v>49.76243842364532</v>
      </c>
      <c r="BS38" s="30">
        <v>779</v>
      </c>
      <c r="BT38" s="30">
        <v>424.2434</v>
      </c>
      <c r="BU38" s="30">
        <v>404.071</v>
      </c>
      <c r="BV38" s="30">
        <v>0</v>
      </c>
      <c r="BW38" s="30">
        <v>0</v>
      </c>
      <c r="BX38" s="30">
        <v>0</v>
      </c>
      <c r="BY38" s="30">
        <v>0</v>
      </c>
      <c r="BZ38" s="30">
        <v>0</v>
      </c>
      <c r="CA38" s="30">
        <v>0</v>
      </c>
      <c r="CB38" s="30">
        <v>33</v>
      </c>
      <c r="CC38" s="30">
        <v>17.9718</v>
      </c>
      <c r="CD38" s="30">
        <v>0</v>
      </c>
      <c r="CE38" s="30">
        <v>0</v>
      </c>
      <c r="CF38" s="30">
        <v>0</v>
      </c>
      <c r="CG38" s="30">
        <v>0</v>
      </c>
      <c r="CH38" s="30">
        <v>0</v>
      </c>
      <c r="CI38" s="30">
        <v>0</v>
      </c>
      <c r="CJ38" s="30">
        <v>0</v>
      </c>
      <c r="CK38" s="30">
        <v>0</v>
      </c>
      <c r="CL38" s="30">
        <v>0</v>
      </c>
      <c r="CM38" s="30">
        <v>0</v>
      </c>
      <c r="CN38" s="30">
        <v>4250</v>
      </c>
      <c r="CO38" s="30">
        <v>2585.7</v>
      </c>
      <c r="CP38" s="30">
        <v>1991.01</v>
      </c>
      <c r="CQ38" s="30">
        <v>2250</v>
      </c>
      <c r="CR38" s="30">
        <v>1368.9</v>
      </c>
      <c r="CS38" s="30">
        <v>514.51</v>
      </c>
      <c r="CT38" s="30">
        <v>0</v>
      </c>
      <c r="CU38" s="30">
        <v>0</v>
      </c>
      <c r="CV38" s="30">
        <v>593.418</v>
      </c>
      <c r="CW38" s="30">
        <v>0</v>
      </c>
      <c r="CX38" s="30">
        <v>0</v>
      </c>
      <c r="CY38" s="30">
        <v>0</v>
      </c>
      <c r="CZ38" s="30">
        <v>0</v>
      </c>
      <c r="DA38" s="30">
        <v>0</v>
      </c>
      <c r="DB38" s="30">
        <v>0</v>
      </c>
      <c r="DC38" s="30">
        <v>0</v>
      </c>
      <c r="DD38" s="30">
        <v>0</v>
      </c>
      <c r="DE38" s="30">
        <v>0</v>
      </c>
      <c r="DF38" s="30">
        <v>0</v>
      </c>
      <c r="DG38" s="27">
        <f t="shared" si="9"/>
        <v>50940</v>
      </c>
      <c r="DH38" s="27">
        <f t="shared" si="10"/>
        <v>38987.847989999995</v>
      </c>
      <c r="DI38" s="27">
        <f t="shared" si="11"/>
        <v>40671.17600000001</v>
      </c>
      <c r="DJ38" s="28"/>
      <c r="DK38" s="28"/>
      <c r="DL38" s="28"/>
      <c r="DM38" s="30">
        <v>0</v>
      </c>
      <c r="DN38" s="30">
        <f t="shared" si="37"/>
        <v>0</v>
      </c>
      <c r="DO38" s="30">
        <v>0</v>
      </c>
      <c r="DP38" s="28"/>
      <c r="DQ38" s="28"/>
      <c r="DR38" s="28"/>
      <c r="DS38" s="28"/>
      <c r="DT38" s="28"/>
      <c r="DU38" s="30">
        <v>0</v>
      </c>
      <c r="DV38" s="28"/>
      <c r="DW38" s="28"/>
      <c r="DX38" s="28"/>
      <c r="DY38" s="30">
        <v>420</v>
      </c>
      <c r="DZ38" s="30">
        <f t="shared" si="38"/>
        <v>350</v>
      </c>
      <c r="EA38" s="30">
        <v>0</v>
      </c>
      <c r="EB38" s="28"/>
      <c r="EC38" s="27">
        <f t="shared" si="12"/>
        <v>420</v>
      </c>
      <c r="ED38" s="27">
        <f t="shared" si="12"/>
        <v>350</v>
      </c>
      <c r="EE38" s="27">
        <f t="shared" si="13"/>
        <v>0</v>
      </c>
      <c r="EH38" s="23"/>
      <c r="EJ38" s="23"/>
      <c r="EK38" s="23"/>
      <c r="EM38" s="23"/>
    </row>
    <row r="39" spans="1:143" s="22" customFormat="1" ht="20.25" customHeight="1">
      <c r="A39" s="20">
        <v>30</v>
      </c>
      <c r="B39" s="21" t="s">
        <v>78</v>
      </c>
      <c r="C39" s="26">
        <v>6779.0512</v>
      </c>
      <c r="D39" s="26">
        <v>15931.0138</v>
      </c>
      <c r="E39" s="27">
        <f t="shared" si="14"/>
        <v>35191.200000000004</v>
      </c>
      <c r="F39" s="27">
        <f t="shared" si="15"/>
        <v>27423.857559999997</v>
      </c>
      <c r="G39" s="27">
        <f t="shared" si="0"/>
        <v>29948.356</v>
      </c>
      <c r="H39" s="27">
        <f t="shared" si="16"/>
        <v>109.20548261482439</v>
      </c>
      <c r="I39" s="27">
        <f t="shared" si="17"/>
        <v>85.10183227625086</v>
      </c>
      <c r="J39" s="27">
        <f t="shared" si="1"/>
        <v>8608.199999999999</v>
      </c>
      <c r="K39" s="27">
        <f t="shared" si="2"/>
        <v>5271.3575599999995</v>
      </c>
      <c r="L39" s="27">
        <f t="shared" si="3"/>
        <v>7795.855999999999</v>
      </c>
      <c r="M39" s="27">
        <f t="shared" si="18"/>
        <v>147.8908594468405</v>
      </c>
      <c r="N39" s="27">
        <f t="shared" si="19"/>
        <v>90.56313747357171</v>
      </c>
      <c r="O39" s="27">
        <f t="shared" si="4"/>
        <v>4400</v>
      </c>
      <c r="P39" s="27">
        <f t="shared" si="20"/>
        <v>2644.84</v>
      </c>
      <c r="Q39" s="27">
        <f t="shared" si="5"/>
        <v>4133.624</v>
      </c>
      <c r="R39" s="27">
        <f t="shared" si="21"/>
        <v>156.2901347529529</v>
      </c>
      <c r="S39" s="28">
        <f t="shared" si="22"/>
        <v>93.946</v>
      </c>
      <c r="T39" s="30">
        <v>800</v>
      </c>
      <c r="U39" s="26">
        <v>480.88</v>
      </c>
      <c r="V39" s="30">
        <v>547.698</v>
      </c>
      <c r="W39" s="27">
        <f t="shared" si="23"/>
        <v>113.89494260522375</v>
      </c>
      <c r="X39" s="28">
        <f t="shared" si="24"/>
        <v>68.46225</v>
      </c>
      <c r="Y39" s="30">
        <v>1900</v>
      </c>
      <c r="Z39" s="30">
        <v>991.743</v>
      </c>
      <c r="AA39" s="30">
        <v>1599.042</v>
      </c>
      <c r="AB39" s="27">
        <f t="shared" si="25"/>
        <v>161.23552170269917</v>
      </c>
      <c r="AC39" s="28">
        <f t="shared" si="26"/>
        <v>84.16010526315789</v>
      </c>
      <c r="AD39" s="30">
        <v>3600</v>
      </c>
      <c r="AE39" s="26">
        <f t="shared" si="6"/>
        <v>2163.96</v>
      </c>
      <c r="AF39" s="30">
        <v>3585.926</v>
      </c>
      <c r="AG39" s="27">
        <f t="shared" si="27"/>
        <v>165.71128856355938</v>
      </c>
      <c r="AH39" s="28">
        <f t="shared" si="28"/>
        <v>99.60905555555556</v>
      </c>
      <c r="AI39" s="30">
        <v>745</v>
      </c>
      <c r="AJ39" s="30">
        <f t="shared" si="29"/>
        <v>694.34</v>
      </c>
      <c r="AK39" s="30">
        <v>805</v>
      </c>
      <c r="AL39" s="27">
        <f t="shared" si="30"/>
        <v>115.93743699052337</v>
      </c>
      <c r="AM39" s="28">
        <f t="shared" si="31"/>
        <v>108.0536912751678</v>
      </c>
      <c r="AN39" s="29">
        <v>0</v>
      </c>
      <c r="AO39" s="29"/>
      <c r="AP39" s="27"/>
      <c r="AQ39" s="27"/>
      <c r="AR39" s="28"/>
      <c r="AS39" s="29"/>
      <c r="AT39" s="29"/>
      <c r="AU39" s="28">
        <v>0</v>
      </c>
      <c r="AV39" s="28"/>
      <c r="AW39" s="28"/>
      <c r="AX39" s="28"/>
      <c r="AY39" s="30">
        <v>26583</v>
      </c>
      <c r="AZ39" s="30">
        <f t="shared" si="32"/>
        <v>22152.5</v>
      </c>
      <c r="BA39" s="30">
        <v>22152.5</v>
      </c>
      <c r="BB39" s="28"/>
      <c r="BC39" s="28"/>
      <c r="BD39" s="28"/>
      <c r="BE39" s="138">
        <v>0</v>
      </c>
      <c r="BF39" s="30">
        <f t="shared" si="33"/>
        <v>0</v>
      </c>
      <c r="BG39" s="30">
        <v>0</v>
      </c>
      <c r="BH39" s="28"/>
      <c r="BI39" s="28"/>
      <c r="BJ39" s="30">
        <v>0</v>
      </c>
      <c r="BK39" s="28"/>
      <c r="BL39" s="28"/>
      <c r="BM39" s="28"/>
      <c r="BN39" s="27">
        <f t="shared" si="7"/>
        <v>166.4</v>
      </c>
      <c r="BO39" s="27">
        <f t="shared" si="34"/>
        <v>90.62144</v>
      </c>
      <c r="BP39" s="27">
        <f t="shared" si="8"/>
        <v>166.4</v>
      </c>
      <c r="BQ39" s="27">
        <f t="shared" si="35"/>
        <v>183.6210062431142</v>
      </c>
      <c r="BR39" s="28">
        <f t="shared" si="36"/>
        <v>100</v>
      </c>
      <c r="BS39" s="30">
        <v>166.4</v>
      </c>
      <c r="BT39" s="30">
        <v>90.62144</v>
      </c>
      <c r="BU39" s="30">
        <v>166.4</v>
      </c>
      <c r="BV39" s="30">
        <v>0</v>
      </c>
      <c r="BW39" s="30">
        <v>0</v>
      </c>
      <c r="BX39" s="30">
        <v>0</v>
      </c>
      <c r="BY39" s="30">
        <v>0</v>
      </c>
      <c r="BZ39" s="30">
        <v>0</v>
      </c>
      <c r="CA39" s="30">
        <v>0</v>
      </c>
      <c r="CB39" s="30">
        <v>0</v>
      </c>
      <c r="CC39" s="30">
        <v>0</v>
      </c>
      <c r="CD39" s="30">
        <v>0</v>
      </c>
      <c r="CE39" s="30">
        <v>0</v>
      </c>
      <c r="CF39" s="30">
        <v>0</v>
      </c>
      <c r="CG39" s="30">
        <v>0</v>
      </c>
      <c r="CH39" s="30">
        <v>0</v>
      </c>
      <c r="CI39" s="30">
        <v>0</v>
      </c>
      <c r="CJ39" s="30">
        <v>0</v>
      </c>
      <c r="CK39" s="30">
        <v>0</v>
      </c>
      <c r="CL39" s="30">
        <v>0</v>
      </c>
      <c r="CM39" s="30">
        <v>0</v>
      </c>
      <c r="CN39" s="30">
        <v>1320</v>
      </c>
      <c r="CO39" s="30">
        <v>803.088</v>
      </c>
      <c r="CP39" s="30">
        <v>1020.05</v>
      </c>
      <c r="CQ39" s="30">
        <v>1320</v>
      </c>
      <c r="CR39" s="30">
        <v>803.088</v>
      </c>
      <c r="CS39" s="30">
        <v>1020.05</v>
      </c>
      <c r="CT39" s="30">
        <v>0</v>
      </c>
      <c r="CU39" s="30">
        <v>0</v>
      </c>
      <c r="CV39" s="30">
        <v>0</v>
      </c>
      <c r="CW39" s="30">
        <v>0</v>
      </c>
      <c r="CX39" s="30">
        <v>0</v>
      </c>
      <c r="CY39" s="30">
        <v>0</v>
      </c>
      <c r="CZ39" s="30">
        <v>0</v>
      </c>
      <c r="DA39" s="30">
        <v>0</v>
      </c>
      <c r="DB39" s="30">
        <v>0</v>
      </c>
      <c r="DC39" s="30">
        <v>76.8</v>
      </c>
      <c r="DD39" s="30">
        <v>46.725120000000004</v>
      </c>
      <c r="DE39" s="30">
        <v>71.74</v>
      </c>
      <c r="DF39" s="30">
        <v>0</v>
      </c>
      <c r="DG39" s="27">
        <f t="shared" si="9"/>
        <v>35191.200000000004</v>
      </c>
      <c r="DH39" s="27">
        <f t="shared" si="10"/>
        <v>27423.857559999997</v>
      </c>
      <c r="DI39" s="27">
        <f t="shared" si="11"/>
        <v>29948.356</v>
      </c>
      <c r="DJ39" s="28"/>
      <c r="DK39" s="28"/>
      <c r="DL39" s="28"/>
      <c r="DM39" s="30">
        <v>0</v>
      </c>
      <c r="DN39" s="30">
        <f t="shared" si="37"/>
        <v>0</v>
      </c>
      <c r="DO39" s="30">
        <v>0</v>
      </c>
      <c r="DP39" s="28"/>
      <c r="DQ39" s="28"/>
      <c r="DR39" s="28"/>
      <c r="DS39" s="28"/>
      <c r="DT39" s="28"/>
      <c r="DU39" s="30">
        <v>0</v>
      </c>
      <c r="DV39" s="28"/>
      <c r="DW39" s="28"/>
      <c r="DX39" s="28"/>
      <c r="DY39" s="30">
        <v>0</v>
      </c>
      <c r="DZ39" s="30">
        <f t="shared" si="38"/>
        <v>0</v>
      </c>
      <c r="EA39" s="30">
        <v>0</v>
      </c>
      <c r="EB39" s="28"/>
      <c r="EC39" s="27">
        <f t="shared" si="12"/>
        <v>0</v>
      </c>
      <c r="ED39" s="27">
        <f t="shared" si="12"/>
        <v>0</v>
      </c>
      <c r="EE39" s="27">
        <f t="shared" si="13"/>
        <v>0</v>
      </c>
      <c r="EH39" s="23"/>
      <c r="EJ39" s="23"/>
      <c r="EK39" s="23"/>
      <c r="EM39" s="23"/>
    </row>
    <row r="40" spans="1:143" s="22" customFormat="1" ht="20.25" customHeight="1">
      <c r="A40" s="20">
        <v>31</v>
      </c>
      <c r="B40" s="21" t="s">
        <v>79</v>
      </c>
      <c r="C40" s="26">
        <v>1063.8</v>
      </c>
      <c r="D40" s="26">
        <v>8999.1109</v>
      </c>
      <c r="E40" s="27">
        <f t="shared" si="14"/>
        <v>75754.9</v>
      </c>
      <c r="F40" s="27">
        <f t="shared" si="15"/>
        <v>56154.2344</v>
      </c>
      <c r="G40" s="27">
        <f t="shared" si="0"/>
        <v>60772.5559</v>
      </c>
      <c r="H40" s="27">
        <f t="shared" si="16"/>
        <v>108.22435128774546</v>
      </c>
      <c r="I40" s="27">
        <f t="shared" si="17"/>
        <v>80.22260725048808</v>
      </c>
      <c r="J40" s="27">
        <f t="shared" si="1"/>
        <v>28079.800000000003</v>
      </c>
      <c r="K40" s="27">
        <f t="shared" si="2"/>
        <v>16424.9844</v>
      </c>
      <c r="L40" s="27">
        <f t="shared" si="3"/>
        <v>21043.2559</v>
      </c>
      <c r="M40" s="27">
        <f t="shared" si="18"/>
        <v>128.11735699426293</v>
      </c>
      <c r="N40" s="27">
        <f t="shared" si="19"/>
        <v>74.94090378136595</v>
      </c>
      <c r="O40" s="27">
        <f t="shared" si="4"/>
        <v>6720.4</v>
      </c>
      <c r="P40" s="27">
        <f t="shared" si="20"/>
        <v>4039.63244</v>
      </c>
      <c r="Q40" s="27">
        <f t="shared" si="5"/>
        <v>5756.0586</v>
      </c>
      <c r="R40" s="27">
        <f t="shared" si="21"/>
        <v>142.48966175744445</v>
      </c>
      <c r="S40" s="28">
        <f t="shared" si="22"/>
        <v>85.65053568239986</v>
      </c>
      <c r="T40" s="30">
        <v>20.4</v>
      </c>
      <c r="U40" s="26">
        <v>12.26244</v>
      </c>
      <c r="V40" s="30">
        <v>7.546</v>
      </c>
      <c r="W40" s="27">
        <f t="shared" si="23"/>
        <v>61.53750803265908</v>
      </c>
      <c r="X40" s="28">
        <f t="shared" si="24"/>
        <v>36.990196078431374</v>
      </c>
      <c r="Y40" s="30">
        <v>6500</v>
      </c>
      <c r="Z40" s="30">
        <v>3392.8050000000003</v>
      </c>
      <c r="AA40" s="30">
        <v>5174.3983</v>
      </c>
      <c r="AB40" s="27">
        <f t="shared" si="25"/>
        <v>152.51092532579972</v>
      </c>
      <c r="AC40" s="28">
        <f t="shared" si="26"/>
        <v>79.6061276923077</v>
      </c>
      <c r="AD40" s="30">
        <v>6700</v>
      </c>
      <c r="AE40" s="26">
        <f t="shared" si="6"/>
        <v>4027.37</v>
      </c>
      <c r="AF40" s="30">
        <v>5748.5126</v>
      </c>
      <c r="AG40" s="27">
        <f t="shared" si="27"/>
        <v>142.73614294191992</v>
      </c>
      <c r="AH40" s="28">
        <f t="shared" si="28"/>
        <v>85.79869552238806</v>
      </c>
      <c r="AI40" s="30">
        <v>680</v>
      </c>
      <c r="AJ40" s="30">
        <f t="shared" si="29"/>
        <v>633.76</v>
      </c>
      <c r="AK40" s="30">
        <v>419.05</v>
      </c>
      <c r="AL40" s="27">
        <f t="shared" si="30"/>
        <v>66.12124463519314</v>
      </c>
      <c r="AM40" s="28">
        <f t="shared" si="31"/>
        <v>61.625</v>
      </c>
      <c r="AN40" s="29">
        <v>0</v>
      </c>
      <c r="AO40" s="29"/>
      <c r="AP40" s="27"/>
      <c r="AQ40" s="27"/>
      <c r="AR40" s="28"/>
      <c r="AS40" s="29"/>
      <c r="AT40" s="29"/>
      <c r="AU40" s="28">
        <v>0</v>
      </c>
      <c r="AV40" s="28"/>
      <c r="AW40" s="28"/>
      <c r="AX40" s="28"/>
      <c r="AY40" s="30">
        <v>47675.1</v>
      </c>
      <c r="AZ40" s="30">
        <f t="shared" si="32"/>
        <v>39729.25</v>
      </c>
      <c r="BA40" s="30">
        <v>39729.3</v>
      </c>
      <c r="BB40" s="28"/>
      <c r="BC40" s="28"/>
      <c r="BD40" s="28"/>
      <c r="BE40" s="138">
        <v>0</v>
      </c>
      <c r="BF40" s="30">
        <f t="shared" si="33"/>
        <v>0</v>
      </c>
      <c r="BG40" s="30">
        <v>0</v>
      </c>
      <c r="BH40" s="28"/>
      <c r="BI40" s="28"/>
      <c r="BJ40" s="30">
        <v>0</v>
      </c>
      <c r="BK40" s="28"/>
      <c r="BL40" s="28"/>
      <c r="BM40" s="28"/>
      <c r="BN40" s="27">
        <f t="shared" si="7"/>
        <v>4200</v>
      </c>
      <c r="BO40" s="27">
        <f t="shared" si="34"/>
        <v>2287.32</v>
      </c>
      <c r="BP40" s="27">
        <f t="shared" si="8"/>
        <v>3984.494</v>
      </c>
      <c r="BQ40" s="27">
        <f t="shared" si="35"/>
        <v>174.1992375356312</v>
      </c>
      <c r="BR40" s="28">
        <f t="shared" si="36"/>
        <v>94.86890476190476</v>
      </c>
      <c r="BS40" s="30">
        <v>4200</v>
      </c>
      <c r="BT40" s="30">
        <v>2287.32</v>
      </c>
      <c r="BU40" s="30">
        <v>3984.494</v>
      </c>
      <c r="BV40" s="30">
        <v>0</v>
      </c>
      <c r="BW40" s="30">
        <v>0</v>
      </c>
      <c r="BX40" s="30">
        <v>0</v>
      </c>
      <c r="BY40" s="30">
        <v>0</v>
      </c>
      <c r="BZ40" s="30">
        <v>0</v>
      </c>
      <c r="CA40" s="30">
        <v>0</v>
      </c>
      <c r="CB40" s="30">
        <v>0</v>
      </c>
      <c r="CC40" s="30">
        <v>0</v>
      </c>
      <c r="CD40" s="30">
        <v>0</v>
      </c>
      <c r="CE40" s="30">
        <v>0</v>
      </c>
      <c r="CF40" s="30">
        <v>0</v>
      </c>
      <c r="CG40" s="30">
        <v>0</v>
      </c>
      <c r="CH40" s="30">
        <v>0</v>
      </c>
      <c r="CI40" s="30">
        <v>0</v>
      </c>
      <c r="CJ40" s="30">
        <v>0</v>
      </c>
      <c r="CK40" s="30">
        <v>0</v>
      </c>
      <c r="CL40" s="30">
        <v>0</v>
      </c>
      <c r="CM40" s="30">
        <v>0</v>
      </c>
      <c r="CN40" s="30">
        <v>5401.4</v>
      </c>
      <c r="CO40" s="30">
        <v>3286.21176</v>
      </c>
      <c r="CP40" s="30">
        <v>3586.7</v>
      </c>
      <c r="CQ40" s="30">
        <v>2201.4</v>
      </c>
      <c r="CR40" s="30">
        <v>1339.33176</v>
      </c>
      <c r="CS40" s="30">
        <v>1122.5</v>
      </c>
      <c r="CT40" s="30">
        <v>0</v>
      </c>
      <c r="CU40" s="30">
        <v>0</v>
      </c>
      <c r="CV40" s="30">
        <v>0</v>
      </c>
      <c r="CW40" s="30">
        <v>0</v>
      </c>
      <c r="CX40" s="30">
        <v>0</v>
      </c>
      <c r="CY40" s="30">
        <v>0</v>
      </c>
      <c r="CZ40" s="30">
        <v>0</v>
      </c>
      <c r="DA40" s="30">
        <v>0</v>
      </c>
      <c r="DB40" s="30">
        <v>0</v>
      </c>
      <c r="DC40" s="30">
        <v>4578</v>
      </c>
      <c r="DD40" s="30">
        <v>2785.2552</v>
      </c>
      <c r="DE40" s="30">
        <v>2122.555</v>
      </c>
      <c r="DF40" s="30">
        <v>0</v>
      </c>
      <c r="DG40" s="27">
        <f t="shared" si="9"/>
        <v>75754.9</v>
      </c>
      <c r="DH40" s="27">
        <f t="shared" si="10"/>
        <v>56154.2344</v>
      </c>
      <c r="DI40" s="27">
        <f t="shared" si="11"/>
        <v>60772.5559</v>
      </c>
      <c r="DJ40" s="28"/>
      <c r="DK40" s="28"/>
      <c r="DL40" s="28"/>
      <c r="DM40" s="30">
        <v>0</v>
      </c>
      <c r="DN40" s="30">
        <f t="shared" si="37"/>
        <v>0</v>
      </c>
      <c r="DO40" s="30">
        <v>0</v>
      </c>
      <c r="DP40" s="28"/>
      <c r="DQ40" s="28"/>
      <c r="DR40" s="28"/>
      <c r="DS40" s="28"/>
      <c r="DT40" s="28"/>
      <c r="DU40" s="30">
        <v>0</v>
      </c>
      <c r="DV40" s="28"/>
      <c r="DW40" s="28"/>
      <c r="DX40" s="28"/>
      <c r="DY40" s="30">
        <v>7140</v>
      </c>
      <c r="DZ40" s="30">
        <f t="shared" si="38"/>
        <v>5950</v>
      </c>
      <c r="EA40" s="30">
        <v>0</v>
      </c>
      <c r="EB40" s="28"/>
      <c r="EC40" s="27">
        <f t="shared" si="12"/>
        <v>7140</v>
      </c>
      <c r="ED40" s="27">
        <f t="shared" si="12"/>
        <v>5950</v>
      </c>
      <c r="EE40" s="27">
        <f t="shared" si="13"/>
        <v>0</v>
      </c>
      <c r="EH40" s="23"/>
      <c r="EJ40" s="23"/>
      <c r="EK40" s="23"/>
      <c r="EM40" s="23"/>
    </row>
    <row r="41" spans="1:143" s="22" customFormat="1" ht="20.25" customHeight="1">
      <c r="A41" s="20">
        <v>32</v>
      </c>
      <c r="B41" s="21" t="s">
        <v>80</v>
      </c>
      <c r="C41" s="26">
        <v>14959.1933</v>
      </c>
      <c r="D41" s="26">
        <v>8070.857</v>
      </c>
      <c r="E41" s="27">
        <f t="shared" si="14"/>
        <v>60285</v>
      </c>
      <c r="F41" s="27">
        <f t="shared" si="15"/>
        <v>45304.13343333333</v>
      </c>
      <c r="G41" s="27">
        <f t="shared" si="0"/>
        <v>47667.4745</v>
      </c>
      <c r="H41" s="27">
        <f t="shared" si="16"/>
        <v>105.21661245357316</v>
      </c>
      <c r="I41" s="27">
        <f t="shared" si="17"/>
        <v>79.07020734842828</v>
      </c>
      <c r="J41" s="27">
        <f t="shared" si="1"/>
        <v>19897.7</v>
      </c>
      <c r="K41" s="27">
        <f t="shared" si="2"/>
        <v>11648.050099999997</v>
      </c>
      <c r="L41" s="27">
        <f t="shared" si="3"/>
        <v>14011.374500000002</v>
      </c>
      <c r="M41" s="27">
        <f t="shared" si="18"/>
        <v>120.28944226467576</v>
      </c>
      <c r="N41" s="27">
        <f t="shared" si="19"/>
        <v>70.41705574011067</v>
      </c>
      <c r="O41" s="27">
        <f t="shared" si="4"/>
        <v>10270</v>
      </c>
      <c r="P41" s="27">
        <f t="shared" si="20"/>
        <v>6173.297</v>
      </c>
      <c r="Q41" s="27">
        <f t="shared" si="5"/>
        <v>6155.153</v>
      </c>
      <c r="R41" s="27">
        <f t="shared" si="21"/>
        <v>99.70608898292113</v>
      </c>
      <c r="S41" s="28">
        <f t="shared" si="22"/>
        <v>59.933330087633884</v>
      </c>
      <c r="T41" s="30">
        <v>470</v>
      </c>
      <c r="U41" s="26">
        <v>282.517</v>
      </c>
      <c r="V41" s="30">
        <v>158.303</v>
      </c>
      <c r="W41" s="27">
        <f t="shared" si="23"/>
        <v>56.033088274333934</v>
      </c>
      <c r="X41" s="28">
        <f t="shared" si="24"/>
        <v>33.68148936170213</v>
      </c>
      <c r="Y41" s="30">
        <v>5260</v>
      </c>
      <c r="Z41" s="30">
        <v>2745.5622000000003</v>
      </c>
      <c r="AA41" s="30">
        <v>3702.1525</v>
      </c>
      <c r="AB41" s="27">
        <f t="shared" si="25"/>
        <v>134.84132685101798</v>
      </c>
      <c r="AC41" s="28">
        <f t="shared" si="26"/>
        <v>70.38312737642586</v>
      </c>
      <c r="AD41" s="30">
        <v>9800</v>
      </c>
      <c r="AE41" s="26">
        <f t="shared" si="6"/>
        <v>5890.78</v>
      </c>
      <c r="AF41" s="30">
        <v>5996.85</v>
      </c>
      <c r="AG41" s="27">
        <f t="shared" si="27"/>
        <v>101.80061044547581</v>
      </c>
      <c r="AH41" s="28">
        <f t="shared" si="28"/>
        <v>61.19234693877551</v>
      </c>
      <c r="AI41" s="30">
        <v>460.2</v>
      </c>
      <c r="AJ41" s="30">
        <f t="shared" si="29"/>
        <v>428.9064</v>
      </c>
      <c r="AK41" s="30">
        <v>611.5</v>
      </c>
      <c r="AL41" s="27">
        <f t="shared" si="30"/>
        <v>142.5718991369679</v>
      </c>
      <c r="AM41" s="28">
        <f t="shared" si="31"/>
        <v>132.87700999565405</v>
      </c>
      <c r="AN41" s="29">
        <v>0</v>
      </c>
      <c r="AO41" s="29"/>
      <c r="AP41" s="27"/>
      <c r="AQ41" s="27"/>
      <c r="AR41" s="28"/>
      <c r="AS41" s="29"/>
      <c r="AT41" s="29"/>
      <c r="AU41" s="28">
        <v>0</v>
      </c>
      <c r="AV41" s="28"/>
      <c r="AW41" s="28"/>
      <c r="AX41" s="28"/>
      <c r="AY41" s="30">
        <v>40387.3</v>
      </c>
      <c r="AZ41" s="30">
        <f t="shared" si="32"/>
        <v>33656.083333333336</v>
      </c>
      <c r="BA41" s="30">
        <v>33656.1</v>
      </c>
      <c r="BB41" s="28"/>
      <c r="BC41" s="28"/>
      <c r="BD41" s="28"/>
      <c r="BE41" s="138">
        <v>0</v>
      </c>
      <c r="BF41" s="30">
        <f t="shared" si="33"/>
        <v>0</v>
      </c>
      <c r="BG41" s="30">
        <v>0</v>
      </c>
      <c r="BH41" s="28"/>
      <c r="BI41" s="28"/>
      <c r="BJ41" s="30">
        <v>0</v>
      </c>
      <c r="BK41" s="28"/>
      <c r="BL41" s="28"/>
      <c r="BM41" s="28"/>
      <c r="BN41" s="27">
        <f t="shared" si="7"/>
        <v>1207.5</v>
      </c>
      <c r="BO41" s="27">
        <f t="shared" si="34"/>
        <v>657.6044999999999</v>
      </c>
      <c r="BP41" s="27">
        <f t="shared" si="8"/>
        <v>676.733</v>
      </c>
      <c r="BQ41" s="27">
        <f t="shared" si="35"/>
        <v>102.90881525293698</v>
      </c>
      <c r="BR41" s="28">
        <f t="shared" si="36"/>
        <v>56.04414078674947</v>
      </c>
      <c r="BS41" s="30">
        <v>907.5</v>
      </c>
      <c r="BT41" s="30">
        <v>494.2245</v>
      </c>
      <c r="BU41" s="30">
        <v>472.5</v>
      </c>
      <c r="BV41" s="30">
        <v>0</v>
      </c>
      <c r="BW41" s="30">
        <v>0</v>
      </c>
      <c r="BX41" s="30">
        <v>0</v>
      </c>
      <c r="BY41" s="30">
        <v>0</v>
      </c>
      <c r="BZ41" s="30">
        <v>0</v>
      </c>
      <c r="CA41" s="30">
        <v>0</v>
      </c>
      <c r="CB41" s="30">
        <v>300</v>
      </c>
      <c r="CC41" s="30">
        <v>163.38</v>
      </c>
      <c r="CD41" s="30">
        <v>204.233</v>
      </c>
      <c r="CE41" s="30">
        <v>0</v>
      </c>
      <c r="CF41" s="30">
        <v>0</v>
      </c>
      <c r="CG41" s="30">
        <v>0</v>
      </c>
      <c r="CH41" s="30">
        <v>0</v>
      </c>
      <c r="CI41" s="30">
        <v>0</v>
      </c>
      <c r="CJ41" s="30">
        <v>0</v>
      </c>
      <c r="CK41" s="30">
        <v>900</v>
      </c>
      <c r="CL41" s="30">
        <v>547.56</v>
      </c>
      <c r="CM41" s="30">
        <v>945.32</v>
      </c>
      <c r="CN41" s="30">
        <v>1800</v>
      </c>
      <c r="CO41" s="30">
        <v>1095.12</v>
      </c>
      <c r="CP41" s="30">
        <v>1087.95</v>
      </c>
      <c r="CQ41" s="30">
        <v>1800</v>
      </c>
      <c r="CR41" s="30">
        <v>1095.12</v>
      </c>
      <c r="CS41" s="30">
        <v>1087.95</v>
      </c>
      <c r="CT41" s="30">
        <v>0</v>
      </c>
      <c r="CU41" s="30">
        <v>0</v>
      </c>
      <c r="CV41" s="30">
        <v>832.566</v>
      </c>
      <c r="CW41" s="30">
        <v>0</v>
      </c>
      <c r="CX41" s="30">
        <v>0</v>
      </c>
      <c r="CY41" s="30">
        <v>0</v>
      </c>
      <c r="CZ41" s="30">
        <v>0</v>
      </c>
      <c r="DA41" s="30">
        <v>0</v>
      </c>
      <c r="DB41" s="30">
        <v>0</v>
      </c>
      <c r="DC41" s="30">
        <v>0</v>
      </c>
      <c r="DD41" s="30">
        <v>0</v>
      </c>
      <c r="DE41" s="30">
        <v>0</v>
      </c>
      <c r="DF41" s="30">
        <v>0</v>
      </c>
      <c r="DG41" s="27">
        <f t="shared" si="9"/>
        <v>60285</v>
      </c>
      <c r="DH41" s="27">
        <f t="shared" si="10"/>
        <v>45304.13343333333</v>
      </c>
      <c r="DI41" s="27">
        <f t="shared" si="11"/>
        <v>47667.4745</v>
      </c>
      <c r="DJ41" s="28"/>
      <c r="DK41" s="28"/>
      <c r="DL41" s="28"/>
      <c r="DM41" s="30">
        <v>0</v>
      </c>
      <c r="DN41" s="30">
        <f t="shared" si="37"/>
        <v>0</v>
      </c>
      <c r="DO41" s="30">
        <v>0</v>
      </c>
      <c r="DP41" s="28"/>
      <c r="DQ41" s="28"/>
      <c r="DR41" s="28"/>
      <c r="DS41" s="28"/>
      <c r="DT41" s="28"/>
      <c r="DU41" s="30">
        <v>0</v>
      </c>
      <c r="DV41" s="28"/>
      <c r="DW41" s="28"/>
      <c r="DX41" s="28"/>
      <c r="DY41" s="30">
        <v>0</v>
      </c>
      <c r="DZ41" s="30">
        <f t="shared" si="38"/>
        <v>0</v>
      </c>
      <c r="EA41" s="30">
        <v>0</v>
      </c>
      <c r="EB41" s="28"/>
      <c r="EC41" s="27">
        <f t="shared" si="12"/>
        <v>0</v>
      </c>
      <c r="ED41" s="27">
        <f t="shared" si="12"/>
        <v>0</v>
      </c>
      <c r="EE41" s="27">
        <f t="shared" si="13"/>
        <v>0</v>
      </c>
      <c r="EH41" s="23"/>
      <c r="EJ41" s="23"/>
      <c r="EK41" s="23"/>
      <c r="EM41" s="23"/>
    </row>
    <row r="42" spans="1:143" s="22" customFormat="1" ht="20.25" customHeight="1">
      <c r="A42" s="20">
        <v>33</v>
      </c>
      <c r="B42" s="21" t="s">
        <v>81</v>
      </c>
      <c r="C42" s="26">
        <v>16731.2298</v>
      </c>
      <c r="D42" s="26">
        <v>14427.559</v>
      </c>
      <c r="E42" s="27">
        <f t="shared" si="14"/>
        <v>51216.8</v>
      </c>
      <c r="F42" s="27">
        <f t="shared" si="15"/>
        <v>40355.86533333334</v>
      </c>
      <c r="G42" s="27">
        <f aca="true" t="shared" si="39" ref="G42:G73">DI42+EE42-EA42</f>
        <v>45189.397999999994</v>
      </c>
      <c r="H42" s="27">
        <f t="shared" si="16"/>
        <v>111.9772742493375</v>
      </c>
      <c r="I42" s="27">
        <f t="shared" si="17"/>
        <v>88.23159197763232</v>
      </c>
      <c r="J42" s="27">
        <f aca="true" t="shared" si="40" ref="J42:J73">T42+Y42+AD42+AI42+AN42+AS42+BK42+BS42+BV42+BY42+CB42+CE42+CK42+CN42+CT42+CW42+DC42</f>
        <v>9658</v>
      </c>
      <c r="K42" s="27">
        <f aca="true" t="shared" si="41" ref="K42:K73">U42+Z42+AE42+AJ42+AO42+AT42+BL42+BT42+BW42+BZ42+CC42+CF42+CL42+CO42+CU42+CX42+DD42</f>
        <v>5723.532000000001</v>
      </c>
      <c r="L42" s="27">
        <f aca="true" t="shared" si="42" ref="L42:L73">V42+AA42+AF42+AK42+AP42+AU42+BM42+BU42+BX42+CA42+CD42+CG42+CM42+CP42+CV42+CY42+DE42+DF42</f>
        <v>10556.998000000001</v>
      </c>
      <c r="M42" s="27">
        <f t="shared" si="18"/>
        <v>184.44900806005802</v>
      </c>
      <c r="N42" s="27">
        <f t="shared" si="19"/>
        <v>109.30832470490786</v>
      </c>
      <c r="O42" s="27">
        <f t="shared" si="4"/>
        <v>4500</v>
      </c>
      <c r="P42" s="27">
        <f t="shared" si="20"/>
        <v>2704.95</v>
      </c>
      <c r="Q42" s="27">
        <f aca="true" t="shared" si="43" ref="Q42:Q73">V42+AF42</f>
        <v>6575.851000000001</v>
      </c>
      <c r="R42" s="27">
        <f t="shared" si="21"/>
        <v>243.10434573652012</v>
      </c>
      <c r="S42" s="28">
        <f t="shared" si="22"/>
        <v>146.13002222222224</v>
      </c>
      <c r="T42" s="30">
        <v>300</v>
      </c>
      <c r="U42" s="26">
        <v>180.33</v>
      </c>
      <c r="V42" s="30">
        <v>148.538</v>
      </c>
      <c r="W42" s="27">
        <f t="shared" si="23"/>
        <v>82.37009926246326</v>
      </c>
      <c r="X42" s="28">
        <f t="shared" si="24"/>
        <v>49.512666666666675</v>
      </c>
      <c r="Y42" s="30">
        <v>2800</v>
      </c>
      <c r="Z42" s="30">
        <v>1461.516</v>
      </c>
      <c r="AA42" s="30">
        <v>2439.406</v>
      </c>
      <c r="AB42" s="27">
        <f t="shared" si="25"/>
        <v>166.90929144805804</v>
      </c>
      <c r="AC42" s="28">
        <f t="shared" si="26"/>
        <v>87.12164285714286</v>
      </c>
      <c r="AD42" s="30">
        <v>4200</v>
      </c>
      <c r="AE42" s="26">
        <f t="shared" si="6"/>
        <v>2524.62</v>
      </c>
      <c r="AF42" s="30">
        <v>6427.313</v>
      </c>
      <c r="AG42" s="27">
        <f t="shared" si="27"/>
        <v>254.58536334180985</v>
      </c>
      <c r="AH42" s="28">
        <f t="shared" si="28"/>
        <v>153.03126190476192</v>
      </c>
      <c r="AI42" s="30">
        <v>408</v>
      </c>
      <c r="AJ42" s="30">
        <f t="shared" si="29"/>
        <v>380.25600000000003</v>
      </c>
      <c r="AK42" s="30">
        <v>461</v>
      </c>
      <c r="AL42" s="27">
        <f t="shared" si="30"/>
        <v>121.23411596398215</v>
      </c>
      <c r="AM42" s="28">
        <f t="shared" si="31"/>
        <v>112.99019607843137</v>
      </c>
      <c r="AN42" s="29">
        <v>0</v>
      </c>
      <c r="AO42" s="29"/>
      <c r="AP42" s="27"/>
      <c r="AQ42" s="27"/>
      <c r="AR42" s="28"/>
      <c r="AS42" s="29"/>
      <c r="AT42" s="29"/>
      <c r="AU42" s="28">
        <v>0</v>
      </c>
      <c r="AV42" s="28"/>
      <c r="AW42" s="28"/>
      <c r="AX42" s="28"/>
      <c r="AY42" s="30">
        <v>41558.8</v>
      </c>
      <c r="AZ42" s="30">
        <f t="shared" si="32"/>
        <v>34632.333333333336</v>
      </c>
      <c r="BA42" s="30">
        <v>34632.4</v>
      </c>
      <c r="BB42" s="28"/>
      <c r="BC42" s="28"/>
      <c r="BD42" s="28"/>
      <c r="BE42" s="138">
        <v>0</v>
      </c>
      <c r="BF42" s="30">
        <f t="shared" si="33"/>
        <v>0</v>
      </c>
      <c r="BG42" s="30">
        <v>0</v>
      </c>
      <c r="BH42" s="28"/>
      <c r="BI42" s="28"/>
      <c r="BJ42" s="30">
        <v>0</v>
      </c>
      <c r="BK42" s="28"/>
      <c r="BL42" s="28"/>
      <c r="BM42" s="28"/>
      <c r="BN42" s="27">
        <f aca="true" t="shared" si="44" ref="BN42:BN73">BS42+BV42+BY42+CB42</f>
        <v>150</v>
      </c>
      <c r="BO42" s="27">
        <f t="shared" si="34"/>
        <v>81.69</v>
      </c>
      <c r="BP42" s="27">
        <f aca="true" t="shared" si="45" ref="BP42:BP73">BU42+BX42+CA42+CD42</f>
        <v>171.861</v>
      </c>
      <c r="BQ42" s="27">
        <f t="shared" si="35"/>
        <v>210.38193169298566</v>
      </c>
      <c r="BR42" s="28">
        <f t="shared" si="36"/>
        <v>114.574</v>
      </c>
      <c r="BS42" s="30">
        <v>60</v>
      </c>
      <c r="BT42" s="30">
        <v>32.676</v>
      </c>
      <c r="BU42" s="30">
        <v>62.861</v>
      </c>
      <c r="BV42" s="30">
        <v>0</v>
      </c>
      <c r="BW42" s="30">
        <v>0</v>
      </c>
      <c r="BX42" s="30">
        <v>0</v>
      </c>
      <c r="BY42" s="30">
        <v>0</v>
      </c>
      <c r="BZ42" s="30">
        <v>0</v>
      </c>
      <c r="CA42" s="30">
        <v>0</v>
      </c>
      <c r="CB42" s="30">
        <v>90</v>
      </c>
      <c r="CC42" s="30">
        <v>49.014</v>
      </c>
      <c r="CD42" s="30">
        <v>109</v>
      </c>
      <c r="CE42" s="30">
        <v>0</v>
      </c>
      <c r="CF42" s="30">
        <v>0</v>
      </c>
      <c r="CG42" s="30">
        <v>0</v>
      </c>
      <c r="CH42" s="30">
        <v>0</v>
      </c>
      <c r="CI42" s="30">
        <v>0</v>
      </c>
      <c r="CJ42" s="30">
        <v>0</v>
      </c>
      <c r="CK42" s="30">
        <v>0</v>
      </c>
      <c r="CL42" s="30">
        <v>0</v>
      </c>
      <c r="CM42" s="30">
        <v>0</v>
      </c>
      <c r="CN42" s="30">
        <v>1800</v>
      </c>
      <c r="CO42" s="30">
        <v>1095.12</v>
      </c>
      <c r="CP42" s="30">
        <v>833.2</v>
      </c>
      <c r="CQ42" s="30">
        <v>1800</v>
      </c>
      <c r="CR42" s="30">
        <v>1095.12</v>
      </c>
      <c r="CS42" s="30">
        <v>799.2</v>
      </c>
      <c r="CT42" s="30">
        <v>0</v>
      </c>
      <c r="CU42" s="30">
        <v>0</v>
      </c>
      <c r="CV42" s="30">
        <v>0</v>
      </c>
      <c r="CW42" s="30">
        <v>0</v>
      </c>
      <c r="CX42" s="30">
        <v>0</v>
      </c>
      <c r="CY42" s="30">
        <v>0</v>
      </c>
      <c r="CZ42" s="30">
        <v>0</v>
      </c>
      <c r="DA42" s="30">
        <v>0</v>
      </c>
      <c r="DB42" s="30">
        <v>0</v>
      </c>
      <c r="DC42" s="30">
        <v>0</v>
      </c>
      <c r="DD42" s="30">
        <v>0</v>
      </c>
      <c r="DE42" s="30">
        <v>75.68</v>
      </c>
      <c r="DF42" s="30">
        <v>0</v>
      </c>
      <c r="DG42" s="27">
        <f aca="true" t="shared" si="46" ref="DG42:DG73">T42+Y42+AD42+AI42+AN42+AS42+AV42+AY42+BB42+BE42+BH42+BK42+BS42+BV42+BY42+CB42+CE42+CH42+CK42+CN42+CT42+CW42+CZ42+DC42</f>
        <v>51216.8</v>
      </c>
      <c r="DH42" s="27">
        <f aca="true" t="shared" si="47" ref="DH42:DH73">U42+Z42+AE42+AJ42+AO42+AT42+AW42+AZ42+BC42+BF42+BI42+BL42+BT42+BW42+BZ42+CC42+CF42+CI42+CL42+CO42+CU42+CX42+DA42+DD42</f>
        <v>40355.86533333334</v>
      </c>
      <c r="DI42" s="27">
        <f aca="true" t="shared" si="48" ref="DI42:DI73">V42+AA42+AF42+AK42+AP42+AU42+AX42+BA42+BD42+BG42+BJ42+BM42+BU42+BX42+CA42+CD42+CG42+CJ42+CM42+CP42+CV42+CY42+DB42+DE42+DF42</f>
        <v>45189.397999999994</v>
      </c>
      <c r="DJ42" s="28"/>
      <c r="DK42" s="28"/>
      <c r="DL42" s="28"/>
      <c r="DM42" s="30">
        <v>0</v>
      </c>
      <c r="DN42" s="30">
        <f t="shared" si="37"/>
        <v>0</v>
      </c>
      <c r="DO42" s="30">
        <v>0</v>
      </c>
      <c r="DP42" s="28"/>
      <c r="DQ42" s="28"/>
      <c r="DR42" s="28"/>
      <c r="DS42" s="28"/>
      <c r="DT42" s="28"/>
      <c r="DU42" s="30">
        <v>0</v>
      </c>
      <c r="DV42" s="28"/>
      <c r="DW42" s="28"/>
      <c r="DX42" s="28"/>
      <c r="DY42" s="30">
        <v>0</v>
      </c>
      <c r="DZ42" s="30">
        <f t="shared" si="38"/>
        <v>0</v>
      </c>
      <c r="EA42" s="30">
        <v>0</v>
      </c>
      <c r="EB42" s="28"/>
      <c r="EC42" s="27">
        <f aca="true" t="shared" si="49" ref="EC42:ED73">DJ42+DM42+DP42+DS42+DV42+DY42</f>
        <v>0</v>
      </c>
      <c r="ED42" s="27">
        <f t="shared" si="49"/>
        <v>0</v>
      </c>
      <c r="EE42" s="27">
        <f t="shared" si="13"/>
        <v>0</v>
      </c>
      <c r="EH42" s="23"/>
      <c r="EJ42" s="23"/>
      <c r="EK42" s="23"/>
      <c r="EM42" s="23"/>
    </row>
    <row r="43" spans="1:143" s="22" customFormat="1" ht="20.25" customHeight="1">
      <c r="A43" s="20">
        <v>34</v>
      </c>
      <c r="B43" s="21" t="s">
        <v>82</v>
      </c>
      <c r="C43" s="26">
        <v>16273.1362</v>
      </c>
      <c r="D43" s="26">
        <v>7485.7462</v>
      </c>
      <c r="E43" s="27">
        <f t="shared" si="14"/>
        <v>16682</v>
      </c>
      <c r="F43" s="27">
        <f t="shared" si="15"/>
        <v>12553.152180000001</v>
      </c>
      <c r="G43" s="27">
        <f t="shared" si="39"/>
        <v>12968.371000000003</v>
      </c>
      <c r="H43" s="27">
        <f t="shared" si="16"/>
        <v>103.30768570352822</v>
      </c>
      <c r="I43" s="27">
        <f t="shared" si="17"/>
        <v>77.73870639012111</v>
      </c>
      <c r="J43" s="27">
        <f t="shared" si="40"/>
        <v>4934.3</v>
      </c>
      <c r="K43" s="27">
        <f t="shared" si="41"/>
        <v>2763.40218</v>
      </c>
      <c r="L43" s="27">
        <f t="shared" si="42"/>
        <v>3178.6709999999994</v>
      </c>
      <c r="M43" s="27">
        <f t="shared" si="18"/>
        <v>115.02744779625236</v>
      </c>
      <c r="N43" s="27">
        <f t="shared" si="19"/>
        <v>64.41989745252617</v>
      </c>
      <c r="O43" s="27">
        <f t="shared" si="4"/>
        <v>1421.5</v>
      </c>
      <c r="P43" s="27">
        <f t="shared" si="20"/>
        <v>854.46365</v>
      </c>
      <c r="Q43" s="27">
        <f t="shared" si="43"/>
        <v>1089.021</v>
      </c>
      <c r="R43" s="27">
        <f t="shared" si="21"/>
        <v>127.45082836467063</v>
      </c>
      <c r="S43" s="28">
        <f t="shared" si="22"/>
        <v>76.61069293000351</v>
      </c>
      <c r="T43" s="30">
        <v>31.5</v>
      </c>
      <c r="U43" s="26">
        <v>18.93465</v>
      </c>
      <c r="V43" s="30">
        <v>92.246</v>
      </c>
      <c r="W43" s="27">
        <f t="shared" si="23"/>
        <v>487.1809090741048</v>
      </c>
      <c r="X43" s="28">
        <f t="shared" si="24"/>
        <v>292.84444444444443</v>
      </c>
      <c r="Y43" s="30">
        <v>1405</v>
      </c>
      <c r="Z43" s="30">
        <v>733.3678500000001</v>
      </c>
      <c r="AA43" s="30">
        <v>996.246</v>
      </c>
      <c r="AB43" s="27">
        <f t="shared" si="25"/>
        <v>135.8453332798813</v>
      </c>
      <c r="AC43" s="28">
        <f t="shared" si="26"/>
        <v>70.90718861209965</v>
      </c>
      <c r="AD43" s="30">
        <v>1390</v>
      </c>
      <c r="AE43" s="26">
        <f t="shared" si="6"/>
        <v>835.529</v>
      </c>
      <c r="AF43" s="30">
        <v>996.775</v>
      </c>
      <c r="AG43" s="27">
        <f t="shared" si="27"/>
        <v>119.2986718593849</v>
      </c>
      <c r="AH43" s="28">
        <f t="shared" si="28"/>
        <v>71.71043165467626</v>
      </c>
      <c r="AI43" s="30">
        <v>22</v>
      </c>
      <c r="AJ43" s="30">
        <f t="shared" si="29"/>
        <v>20.504</v>
      </c>
      <c r="AK43" s="30">
        <v>41.7</v>
      </c>
      <c r="AL43" s="27">
        <f t="shared" si="30"/>
        <v>203.37495122902845</v>
      </c>
      <c r="AM43" s="28">
        <f t="shared" si="31"/>
        <v>189.54545454545456</v>
      </c>
      <c r="AN43" s="29">
        <v>0</v>
      </c>
      <c r="AO43" s="29"/>
      <c r="AP43" s="27"/>
      <c r="AQ43" s="27"/>
      <c r="AR43" s="28"/>
      <c r="AS43" s="29"/>
      <c r="AT43" s="29"/>
      <c r="AU43" s="28">
        <v>0</v>
      </c>
      <c r="AV43" s="28"/>
      <c r="AW43" s="28"/>
      <c r="AX43" s="28"/>
      <c r="AY43" s="30">
        <v>11747.7</v>
      </c>
      <c r="AZ43" s="30">
        <f t="shared" si="32"/>
        <v>9789.75</v>
      </c>
      <c r="BA43" s="30">
        <v>9789.7</v>
      </c>
      <c r="BB43" s="28"/>
      <c r="BC43" s="28"/>
      <c r="BD43" s="28"/>
      <c r="BE43" s="138">
        <v>0</v>
      </c>
      <c r="BF43" s="30">
        <f t="shared" si="33"/>
        <v>0</v>
      </c>
      <c r="BG43" s="30">
        <v>0</v>
      </c>
      <c r="BH43" s="28"/>
      <c r="BI43" s="28"/>
      <c r="BJ43" s="30">
        <v>0</v>
      </c>
      <c r="BK43" s="28"/>
      <c r="BL43" s="28"/>
      <c r="BM43" s="28"/>
      <c r="BN43" s="27">
        <f t="shared" si="44"/>
        <v>1785.8</v>
      </c>
      <c r="BO43" s="27">
        <f t="shared" si="34"/>
        <v>972.54668</v>
      </c>
      <c r="BP43" s="27">
        <f t="shared" si="45"/>
        <v>952.164</v>
      </c>
      <c r="BQ43" s="27">
        <f t="shared" si="35"/>
        <v>97.90419520017281</v>
      </c>
      <c r="BR43" s="28">
        <f t="shared" si="36"/>
        <v>53.31862470601412</v>
      </c>
      <c r="BS43" s="30">
        <v>1785.8</v>
      </c>
      <c r="BT43" s="30">
        <v>972.54668</v>
      </c>
      <c r="BU43" s="30">
        <v>952.164</v>
      </c>
      <c r="BV43" s="30">
        <v>0</v>
      </c>
      <c r="BW43" s="30">
        <v>0</v>
      </c>
      <c r="BX43" s="30">
        <v>0</v>
      </c>
      <c r="BY43" s="30">
        <v>0</v>
      </c>
      <c r="BZ43" s="30">
        <v>0</v>
      </c>
      <c r="CA43" s="30">
        <v>0</v>
      </c>
      <c r="CB43" s="30">
        <v>0</v>
      </c>
      <c r="CC43" s="30">
        <v>0</v>
      </c>
      <c r="CD43" s="30">
        <v>0</v>
      </c>
      <c r="CE43" s="30">
        <v>0</v>
      </c>
      <c r="CF43" s="30">
        <v>0</v>
      </c>
      <c r="CG43" s="30">
        <v>0</v>
      </c>
      <c r="CH43" s="30">
        <v>0</v>
      </c>
      <c r="CI43" s="30">
        <v>0</v>
      </c>
      <c r="CJ43" s="30">
        <v>0</v>
      </c>
      <c r="CK43" s="30">
        <v>0</v>
      </c>
      <c r="CL43" s="30">
        <v>0</v>
      </c>
      <c r="CM43" s="30">
        <v>0</v>
      </c>
      <c r="CN43" s="30">
        <v>300</v>
      </c>
      <c r="CO43" s="30">
        <v>182.52</v>
      </c>
      <c r="CP43" s="30">
        <v>99.54</v>
      </c>
      <c r="CQ43" s="30">
        <v>300</v>
      </c>
      <c r="CR43" s="30">
        <v>182.52</v>
      </c>
      <c r="CS43" s="30">
        <v>99.54</v>
      </c>
      <c r="CT43" s="30">
        <v>0</v>
      </c>
      <c r="CU43" s="30">
        <v>0</v>
      </c>
      <c r="CV43" s="30">
        <v>0</v>
      </c>
      <c r="CW43" s="30">
        <v>0</v>
      </c>
      <c r="CX43" s="30">
        <v>0</v>
      </c>
      <c r="CY43" s="30">
        <v>0</v>
      </c>
      <c r="CZ43" s="30">
        <v>0</v>
      </c>
      <c r="DA43" s="30">
        <v>0</v>
      </c>
      <c r="DB43" s="30">
        <v>0</v>
      </c>
      <c r="DC43" s="30">
        <v>0</v>
      </c>
      <c r="DD43" s="30">
        <v>0</v>
      </c>
      <c r="DE43" s="30">
        <v>0</v>
      </c>
      <c r="DF43" s="30">
        <v>0</v>
      </c>
      <c r="DG43" s="27">
        <f t="shared" si="46"/>
        <v>16682</v>
      </c>
      <c r="DH43" s="27">
        <f t="shared" si="47"/>
        <v>12553.152180000001</v>
      </c>
      <c r="DI43" s="27">
        <f t="shared" si="48"/>
        <v>12968.371000000003</v>
      </c>
      <c r="DJ43" s="28"/>
      <c r="DK43" s="28"/>
      <c r="DL43" s="28"/>
      <c r="DM43" s="30">
        <v>0</v>
      </c>
      <c r="DN43" s="30">
        <f t="shared" si="37"/>
        <v>0</v>
      </c>
      <c r="DO43" s="30">
        <v>0</v>
      </c>
      <c r="DP43" s="28"/>
      <c r="DQ43" s="28"/>
      <c r="DR43" s="28"/>
      <c r="DS43" s="28"/>
      <c r="DT43" s="28"/>
      <c r="DU43" s="30">
        <v>0</v>
      </c>
      <c r="DV43" s="28"/>
      <c r="DW43" s="28"/>
      <c r="DX43" s="28"/>
      <c r="DY43" s="30">
        <v>0</v>
      </c>
      <c r="DZ43" s="30">
        <f t="shared" si="38"/>
        <v>0</v>
      </c>
      <c r="EA43" s="30">
        <v>0</v>
      </c>
      <c r="EB43" s="28"/>
      <c r="EC43" s="27">
        <f t="shared" si="49"/>
        <v>0</v>
      </c>
      <c r="ED43" s="27">
        <f t="shared" si="49"/>
        <v>0</v>
      </c>
      <c r="EE43" s="27">
        <f t="shared" si="13"/>
        <v>0</v>
      </c>
      <c r="EH43" s="23"/>
      <c r="EJ43" s="23"/>
      <c r="EK43" s="23"/>
      <c r="EM43" s="23"/>
    </row>
    <row r="44" spans="1:143" s="22" customFormat="1" ht="20.25" customHeight="1">
      <c r="A44" s="20">
        <v>35</v>
      </c>
      <c r="B44" s="21" t="s">
        <v>83</v>
      </c>
      <c r="C44" s="26">
        <v>3004.46</v>
      </c>
      <c r="D44" s="26">
        <v>10751.9774</v>
      </c>
      <c r="E44" s="27">
        <f t="shared" si="14"/>
        <v>67662.29999999999</v>
      </c>
      <c r="F44" s="27">
        <f t="shared" si="15"/>
        <v>50443.80119666667</v>
      </c>
      <c r="G44" s="27">
        <f t="shared" si="39"/>
        <v>59268.3934</v>
      </c>
      <c r="H44" s="27">
        <f t="shared" si="16"/>
        <v>117.49390806003824</v>
      </c>
      <c r="I44" s="27">
        <f t="shared" si="17"/>
        <v>87.59441136349194</v>
      </c>
      <c r="J44" s="27">
        <f t="shared" si="40"/>
        <v>24762.1</v>
      </c>
      <c r="K44" s="27">
        <f t="shared" si="41"/>
        <v>14693.634530000001</v>
      </c>
      <c r="L44" s="27">
        <f t="shared" si="42"/>
        <v>23518.0934</v>
      </c>
      <c r="M44" s="27">
        <f t="shared" si="18"/>
        <v>160.0563383551095</v>
      </c>
      <c r="N44" s="27">
        <f t="shared" si="19"/>
        <v>94.97616680330022</v>
      </c>
      <c r="O44" s="27">
        <f t="shared" si="4"/>
        <v>10510.3</v>
      </c>
      <c r="P44" s="27">
        <f t="shared" si="20"/>
        <v>6317.741330000001</v>
      </c>
      <c r="Q44" s="27">
        <f t="shared" si="43"/>
        <v>9478.8</v>
      </c>
      <c r="R44" s="27">
        <f t="shared" si="21"/>
        <v>150.0346327094718</v>
      </c>
      <c r="S44" s="28">
        <f t="shared" si="22"/>
        <v>90.18581772166351</v>
      </c>
      <c r="T44" s="30">
        <v>2520.3</v>
      </c>
      <c r="U44" s="26">
        <v>1514.95233</v>
      </c>
      <c r="V44" s="30">
        <v>2692.824</v>
      </c>
      <c r="W44" s="27">
        <f t="shared" si="23"/>
        <v>177.749751373365</v>
      </c>
      <c r="X44" s="28">
        <f t="shared" si="24"/>
        <v>106.84537555052968</v>
      </c>
      <c r="Y44" s="30">
        <v>5270</v>
      </c>
      <c r="Z44" s="30">
        <v>2750.7819000000004</v>
      </c>
      <c r="AA44" s="30">
        <v>5289.4334</v>
      </c>
      <c r="AB44" s="27">
        <f t="shared" si="25"/>
        <v>192.28835990232446</v>
      </c>
      <c r="AC44" s="28">
        <f t="shared" si="26"/>
        <v>100.36875521821631</v>
      </c>
      <c r="AD44" s="30">
        <v>7990</v>
      </c>
      <c r="AE44" s="26">
        <f t="shared" si="6"/>
        <v>4802.789000000001</v>
      </c>
      <c r="AF44" s="30">
        <v>6785.976</v>
      </c>
      <c r="AG44" s="27">
        <f t="shared" si="27"/>
        <v>141.2924032265419</v>
      </c>
      <c r="AH44" s="28">
        <f t="shared" si="28"/>
        <v>84.93086357947433</v>
      </c>
      <c r="AI44" s="30">
        <v>596.3</v>
      </c>
      <c r="AJ44" s="30">
        <f t="shared" si="29"/>
        <v>555.7515999999999</v>
      </c>
      <c r="AK44" s="30">
        <v>892.3</v>
      </c>
      <c r="AL44" s="27">
        <f t="shared" si="30"/>
        <v>160.5573425249698</v>
      </c>
      <c r="AM44" s="28">
        <f t="shared" si="31"/>
        <v>149.63944323327186</v>
      </c>
      <c r="AN44" s="29">
        <v>0</v>
      </c>
      <c r="AO44" s="29"/>
      <c r="AP44" s="27"/>
      <c r="AQ44" s="27"/>
      <c r="AR44" s="28"/>
      <c r="AS44" s="29"/>
      <c r="AT44" s="29"/>
      <c r="AU44" s="28">
        <v>0</v>
      </c>
      <c r="AV44" s="28"/>
      <c r="AW44" s="28"/>
      <c r="AX44" s="28"/>
      <c r="AY44" s="30">
        <v>42900.2</v>
      </c>
      <c r="AZ44" s="30">
        <f t="shared" si="32"/>
        <v>35750.166666666664</v>
      </c>
      <c r="BA44" s="30">
        <v>35750.3</v>
      </c>
      <c r="BB44" s="28"/>
      <c r="BC44" s="28"/>
      <c r="BD44" s="28"/>
      <c r="BE44" s="138">
        <v>0</v>
      </c>
      <c r="BF44" s="30">
        <f t="shared" si="33"/>
        <v>0</v>
      </c>
      <c r="BG44" s="30">
        <v>0</v>
      </c>
      <c r="BH44" s="28"/>
      <c r="BI44" s="28"/>
      <c r="BJ44" s="30">
        <v>0</v>
      </c>
      <c r="BK44" s="28"/>
      <c r="BL44" s="28"/>
      <c r="BM44" s="28"/>
      <c r="BN44" s="27">
        <f t="shared" si="44"/>
        <v>507.5</v>
      </c>
      <c r="BO44" s="27">
        <f t="shared" si="34"/>
        <v>276.3845</v>
      </c>
      <c r="BP44" s="27">
        <f t="shared" si="45"/>
        <v>510.13</v>
      </c>
      <c r="BQ44" s="27">
        <f t="shared" si="35"/>
        <v>184.57257914246276</v>
      </c>
      <c r="BR44" s="28">
        <f t="shared" si="36"/>
        <v>100.51822660098522</v>
      </c>
      <c r="BS44" s="30">
        <v>507.5</v>
      </c>
      <c r="BT44" s="30">
        <v>276.3845</v>
      </c>
      <c r="BU44" s="30">
        <v>510.13</v>
      </c>
      <c r="BV44" s="30">
        <v>0</v>
      </c>
      <c r="BW44" s="30">
        <v>0</v>
      </c>
      <c r="BX44" s="30">
        <v>0</v>
      </c>
      <c r="BY44" s="30">
        <v>0</v>
      </c>
      <c r="BZ44" s="30">
        <v>0</v>
      </c>
      <c r="CA44" s="30">
        <v>0</v>
      </c>
      <c r="CB44" s="30">
        <v>0</v>
      </c>
      <c r="CC44" s="30">
        <v>0</v>
      </c>
      <c r="CD44" s="30">
        <v>0</v>
      </c>
      <c r="CE44" s="30">
        <v>0</v>
      </c>
      <c r="CF44" s="30">
        <v>0</v>
      </c>
      <c r="CG44" s="30">
        <v>0</v>
      </c>
      <c r="CH44" s="30">
        <v>0</v>
      </c>
      <c r="CI44" s="30">
        <v>0</v>
      </c>
      <c r="CJ44" s="30">
        <v>0</v>
      </c>
      <c r="CK44" s="30">
        <v>0</v>
      </c>
      <c r="CL44" s="30">
        <v>0</v>
      </c>
      <c r="CM44" s="30">
        <v>0</v>
      </c>
      <c r="CN44" s="30">
        <v>7100</v>
      </c>
      <c r="CO44" s="30">
        <v>4319.64</v>
      </c>
      <c r="CP44" s="30">
        <v>6653.8</v>
      </c>
      <c r="CQ44" s="30">
        <v>2500</v>
      </c>
      <c r="CR44" s="30">
        <v>1521</v>
      </c>
      <c r="CS44" s="30">
        <v>2600.8</v>
      </c>
      <c r="CT44" s="30">
        <v>0</v>
      </c>
      <c r="CU44" s="30">
        <v>0</v>
      </c>
      <c r="CV44" s="30">
        <v>5.63</v>
      </c>
      <c r="CW44" s="30">
        <v>0</v>
      </c>
      <c r="CX44" s="30">
        <v>0</v>
      </c>
      <c r="CY44" s="30">
        <v>0</v>
      </c>
      <c r="CZ44" s="30">
        <v>0</v>
      </c>
      <c r="DA44" s="30">
        <v>0</v>
      </c>
      <c r="DB44" s="30">
        <v>0</v>
      </c>
      <c r="DC44" s="30">
        <v>778</v>
      </c>
      <c r="DD44" s="30">
        <v>473.33520000000004</v>
      </c>
      <c r="DE44" s="30">
        <v>688</v>
      </c>
      <c r="DF44" s="30">
        <v>0</v>
      </c>
      <c r="DG44" s="27">
        <f t="shared" si="46"/>
        <v>67662.29999999999</v>
      </c>
      <c r="DH44" s="27">
        <f t="shared" si="47"/>
        <v>50443.80119666667</v>
      </c>
      <c r="DI44" s="27">
        <f t="shared" si="48"/>
        <v>59268.3934</v>
      </c>
      <c r="DJ44" s="28"/>
      <c r="DK44" s="28"/>
      <c r="DL44" s="28"/>
      <c r="DM44" s="30">
        <v>0</v>
      </c>
      <c r="DN44" s="30">
        <f t="shared" si="37"/>
        <v>0</v>
      </c>
      <c r="DO44" s="30">
        <v>0</v>
      </c>
      <c r="DP44" s="28"/>
      <c r="DQ44" s="28"/>
      <c r="DR44" s="28"/>
      <c r="DS44" s="28"/>
      <c r="DT44" s="28"/>
      <c r="DU44" s="30">
        <v>0</v>
      </c>
      <c r="DV44" s="28"/>
      <c r="DW44" s="28"/>
      <c r="DX44" s="28"/>
      <c r="DY44" s="30">
        <v>0</v>
      </c>
      <c r="DZ44" s="30">
        <f t="shared" si="38"/>
        <v>0</v>
      </c>
      <c r="EA44" s="30">
        <v>0</v>
      </c>
      <c r="EB44" s="28"/>
      <c r="EC44" s="27">
        <f t="shared" si="49"/>
        <v>0</v>
      </c>
      <c r="ED44" s="27">
        <f t="shared" si="49"/>
        <v>0</v>
      </c>
      <c r="EE44" s="27">
        <f t="shared" si="13"/>
        <v>0</v>
      </c>
      <c r="EH44" s="23"/>
      <c r="EJ44" s="23"/>
      <c r="EK44" s="23"/>
      <c r="EM44" s="23"/>
    </row>
    <row r="45" spans="1:143" s="22" customFormat="1" ht="20.25" customHeight="1">
      <c r="A45" s="20">
        <v>36</v>
      </c>
      <c r="B45" s="21" t="s">
        <v>84</v>
      </c>
      <c r="C45" s="26">
        <v>3046.6874</v>
      </c>
      <c r="D45" s="26">
        <v>1778.5344</v>
      </c>
      <c r="E45" s="27">
        <f t="shared" si="14"/>
        <v>33575</v>
      </c>
      <c r="F45" s="27">
        <f t="shared" si="15"/>
        <v>25876.406286666665</v>
      </c>
      <c r="G45" s="27">
        <f t="shared" si="39"/>
        <v>28777.1336</v>
      </c>
      <c r="H45" s="27">
        <f t="shared" si="16"/>
        <v>111.2099310901143</v>
      </c>
      <c r="I45" s="27">
        <f t="shared" si="17"/>
        <v>85.71000327624722</v>
      </c>
      <c r="J45" s="27">
        <f t="shared" si="40"/>
        <v>8629.8</v>
      </c>
      <c r="K45" s="27">
        <f t="shared" si="41"/>
        <v>5088.73962</v>
      </c>
      <c r="L45" s="27">
        <f t="shared" si="42"/>
        <v>7989.533600000001</v>
      </c>
      <c r="M45" s="27">
        <f t="shared" si="18"/>
        <v>157.00417385474324</v>
      </c>
      <c r="N45" s="27">
        <f t="shared" si="19"/>
        <v>92.58075042295305</v>
      </c>
      <c r="O45" s="27">
        <f t="shared" si="4"/>
        <v>2300</v>
      </c>
      <c r="P45" s="27">
        <f t="shared" si="20"/>
        <v>1382.53</v>
      </c>
      <c r="Q45" s="27">
        <f t="shared" si="43"/>
        <v>1947.024</v>
      </c>
      <c r="R45" s="27">
        <f t="shared" si="21"/>
        <v>140.83050639045805</v>
      </c>
      <c r="S45" s="28">
        <f t="shared" si="22"/>
        <v>84.65321739130435</v>
      </c>
      <c r="T45" s="30">
        <v>100</v>
      </c>
      <c r="U45" s="26">
        <v>60.11</v>
      </c>
      <c r="V45" s="30">
        <v>64.665</v>
      </c>
      <c r="W45" s="27">
        <f t="shared" si="23"/>
        <v>107.57777408085178</v>
      </c>
      <c r="X45" s="28">
        <f t="shared" si="24"/>
        <v>64.665</v>
      </c>
      <c r="Y45" s="30">
        <v>2550</v>
      </c>
      <c r="Z45" s="30">
        <v>1331.0235</v>
      </c>
      <c r="AA45" s="30">
        <v>1880.566</v>
      </c>
      <c r="AB45" s="27">
        <f t="shared" si="25"/>
        <v>141.28721243464148</v>
      </c>
      <c r="AC45" s="28">
        <f t="shared" si="26"/>
        <v>73.7476862745098</v>
      </c>
      <c r="AD45" s="30">
        <v>2200</v>
      </c>
      <c r="AE45" s="26">
        <f t="shared" si="6"/>
        <v>1322.42</v>
      </c>
      <c r="AF45" s="30">
        <v>1882.359</v>
      </c>
      <c r="AG45" s="27">
        <f t="shared" si="27"/>
        <v>142.34199422271288</v>
      </c>
      <c r="AH45" s="28">
        <f t="shared" si="28"/>
        <v>85.56177272727273</v>
      </c>
      <c r="AI45" s="30">
        <v>281</v>
      </c>
      <c r="AJ45" s="30">
        <f t="shared" si="29"/>
        <v>261.892</v>
      </c>
      <c r="AK45" s="30">
        <v>248.5</v>
      </c>
      <c r="AL45" s="27">
        <f t="shared" si="30"/>
        <v>94.88644173934294</v>
      </c>
      <c r="AM45" s="28">
        <f t="shared" si="31"/>
        <v>88.43416370106762</v>
      </c>
      <c r="AN45" s="29">
        <v>0</v>
      </c>
      <c r="AO45" s="29"/>
      <c r="AP45" s="27"/>
      <c r="AQ45" s="27"/>
      <c r="AR45" s="28"/>
      <c r="AS45" s="29"/>
      <c r="AT45" s="29"/>
      <c r="AU45" s="28">
        <v>0</v>
      </c>
      <c r="AV45" s="28"/>
      <c r="AW45" s="28"/>
      <c r="AX45" s="28"/>
      <c r="AY45" s="30">
        <v>24945.2</v>
      </c>
      <c r="AZ45" s="30">
        <f t="shared" si="32"/>
        <v>20787.666666666668</v>
      </c>
      <c r="BA45" s="30">
        <v>20787.6</v>
      </c>
      <c r="BB45" s="28"/>
      <c r="BC45" s="28"/>
      <c r="BD45" s="28"/>
      <c r="BE45" s="138">
        <v>0</v>
      </c>
      <c r="BF45" s="30">
        <f t="shared" si="33"/>
        <v>0</v>
      </c>
      <c r="BG45" s="30">
        <v>0</v>
      </c>
      <c r="BH45" s="28"/>
      <c r="BI45" s="28"/>
      <c r="BJ45" s="30">
        <v>0</v>
      </c>
      <c r="BK45" s="28"/>
      <c r="BL45" s="28"/>
      <c r="BM45" s="28"/>
      <c r="BN45" s="27">
        <f t="shared" si="44"/>
        <v>241</v>
      </c>
      <c r="BO45" s="27">
        <f t="shared" si="34"/>
        <v>131.2486</v>
      </c>
      <c r="BP45" s="27">
        <f t="shared" si="45"/>
        <v>118.696</v>
      </c>
      <c r="BQ45" s="27">
        <f t="shared" si="35"/>
        <v>90.43601226984515</v>
      </c>
      <c r="BR45" s="28">
        <f t="shared" si="36"/>
        <v>49.25145228215768</v>
      </c>
      <c r="BS45" s="30">
        <v>241</v>
      </c>
      <c r="BT45" s="30">
        <v>131.2486</v>
      </c>
      <c r="BU45" s="30">
        <v>118.696</v>
      </c>
      <c r="BV45" s="30">
        <v>0</v>
      </c>
      <c r="BW45" s="30">
        <v>0</v>
      </c>
      <c r="BX45" s="30">
        <v>0</v>
      </c>
      <c r="BY45" s="30">
        <v>0</v>
      </c>
      <c r="BZ45" s="30">
        <v>0</v>
      </c>
      <c r="CA45" s="30">
        <v>0</v>
      </c>
      <c r="CB45" s="30">
        <v>0</v>
      </c>
      <c r="CC45" s="30">
        <v>0</v>
      </c>
      <c r="CD45" s="30">
        <v>0</v>
      </c>
      <c r="CE45" s="30">
        <v>0</v>
      </c>
      <c r="CF45" s="30">
        <v>0</v>
      </c>
      <c r="CG45" s="30">
        <v>0</v>
      </c>
      <c r="CH45" s="30">
        <v>0</v>
      </c>
      <c r="CI45" s="30">
        <v>0</v>
      </c>
      <c r="CJ45" s="30">
        <v>0</v>
      </c>
      <c r="CK45" s="30">
        <v>0</v>
      </c>
      <c r="CL45" s="30">
        <v>0</v>
      </c>
      <c r="CM45" s="30">
        <v>0</v>
      </c>
      <c r="CN45" s="30">
        <v>3257.8</v>
      </c>
      <c r="CO45" s="30">
        <v>1982.0455200000004</v>
      </c>
      <c r="CP45" s="30">
        <v>1975.47</v>
      </c>
      <c r="CQ45" s="30">
        <v>1557.8</v>
      </c>
      <c r="CR45" s="30">
        <v>947.76552</v>
      </c>
      <c r="CS45" s="30">
        <v>378.4</v>
      </c>
      <c r="CT45" s="30">
        <v>0</v>
      </c>
      <c r="CU45" s="30">
        <v>0</v>
      </c>
      <c r="CV45" s="30">
        <v>0</v>
      </c>
      <c r="CW45" s="30">
        <v>0</v>
      </c>
      <c r="CX45" s="30">
        <v>0</v>
      </c>
      <c r="CY45" s="30">
        <v>1819.2776</v>
      </c>
      <c r="CZ45" s="30">
        <v>0</v>
      </c>
      <c r="DA45" s="30">
        <v>0</v>
      </c>
      <c r="DB45" s="30">
        <v>0</v>
      </c>
      <c r="DC45" s="30">
        <v>0</v>
      </c>
      <c r="DD45" s="30">
        <v>0</v>
      </c>
      <c r="DE45" s="30">
        <v>0</v>
      </c>
      <c r="DF45" s="30">
        <v>0</v>
      </c>
      <c r="DG45" s="27">
        <f t="shared" si="46"/>
        <v>33575</v>
      </c>
      <c r="DH45" s="27">
        <f t="shared" si="47"/>
        <v>25876.406286666665</v>
      </c>
      <c r="DI45" s="27">
        <f t="shared" si="48"/>
        <v>28777.1336</v>
      </c>
      <c r="DJ45" s="28"/>
      <c r="DK45" s="28"/>
      <c r="DL45" s="28"/>
      <c r="DM45" s="30">
        <v>0</v>
      </c>
      <c r="DN45" s="30">
        <f t="shared" si="37"/>
        <v>0</v>
      </c>
      <c r="DO45" s="30">
        <v>0</v>
      </c>
      <c r="DP45" s="28"/>
      <c r="DQ45" s="28"/>
      <c r="DR45" s="28"/>
      <c r="DS45" s="28"/>
      <c r="DT45" s="28"/>
      <c r="DU45" s="30">
        <v>0</v>
      </c>
      <c r="DV45" s="28"/>
      <c r="DW45" s="28"/>
      <c r="DX45" s="28"/>
      <c r="DY45" s="30">
        <v>0</v>
      </c>
      <c r="DZ45" s="30">
        <f t="shared" si="38"/>
        <v>0</v>
      </c>
      <c r="EA45" s="30">
        <v>0</v>
      </c>
      <c r="EB45" s="28"/>
      <c r="EC45" s="27">
        <f t="shared" si="49"/>
        <v>0</v>
      </c>
      <c r="ED45" s="27">
        <f t="shared" si="49"/>
        <v>0</v>
      </c>
      <c r="EE45" s="27">
        <f t="shared" si="13"/>
        <v>0</v>
      </c>
      <c r="EH45" s="23"/>
      <c r="EJ45" s="23"/>
      <c r="EK45" s="23"/>
      <c r="EM45" s="23"/>
    </row>
    <row r="46" spans="1:143" s="22" customFormat="1" ht="20.25" customHeight="1">
      <c r="A46" s="20">
        <v>37</v>
      </c>
      <c r="B46" s="21" t="s">
        <v>85</v>
      </c>
      <c r="C46" s="26">
        <v>7410.5745</v>
      </c>
      <c r="D46" s="26">
        <v>3931.8809</v>
      </c>
      <c r="E46" s="27">
        <f t="shared" si="14"/>
        <v>21831.9</v>
      </c>
      <c r="F46" s="27">
        <f t="shared" si="15"/>
        <v>16131.485400333333</v>
      </c>
      <c r="G46" s="27">
        <f t="shared" si="39"/>
        <v>17335.316000000003</v>
      </c>
      <c r="H46" s="27">
        <f t="shared" si="16"/>
        <v>107.46261469288993</v>
      </c>
      <c r="I46" s="27">
        <f t="shared" si="17"/>
        <v>79.40360664898613</v>
      </c>
      <c r="J46" s="27">
        <f t="shared" si="40"/>
        <v>7614.2</v>
      </c>
      <c r="K46" s="27">
        <f t="shared" si="41"/>
        <v>4283.402067</v>
      </c>
      <c r="L46" s="27">
        <f t="shared" si="42"/>
        <v>5487.215999999999</v>
      </c>
      <c r="M46" s="27">
        <f t="shared" si="18"/>
        <v>128.10415445877402</v>
      </c>
      <c r="N46" s="27">
        <f t="shared" si="19"/>
        <v>72.0655617136403</v>
      </c>
      <c r="O46" s="27">
        <f t="shared" si="4"/>
        <v>2610</v>
      </c>
      <c r="P46" s="27">
        <f t="shared" si="20"/>
        <v>1568.8709999999999</v>
      </c>
      <c r="Q46" s="27">
        <f t="shared" si="43"/>
        <v>1979.736</v>
      </c>
      <c r="R46" s="27">
        <f t="shared" si="21"/>
        <v>126.18857764596325</v>
      </c>
      <c r="S46" s="28">
        <f t="shared" si="22"/>
        <v>75.85195402298851</v>
      </c>
      <c r="T46" s="30">
        <v>229</v>
      </c>
      <c r="U46" s="26">
        <v>137.6519</v>
      </c>
      <c r="V46" s="30">
        <v>2.336</v>
      </c>
      <c r="W46" s="27">
        <f t="shared" si="23"/>
        <v>1.6970343308011</v>
      </c>
      <c r="X46" s="28">
        <f t="shared" si="24"/>
        <v>1.0200873362445415</v>
      </c>
      <c r="Y46" s="30">
        <v>4007.1</v>
      </c>
      <c r="Z46" s="30">
        <v>2091.585987</v>
      </c>
      <c r="AA46" s="30">
        <v>2782</v>
      </c>
      <c r="AB46" s="27">
        <f t="shared" si="25"/>
        <v>133.00911448494995</v>
      </c>
      <c r="AC46" s="28">
        <f t="shared" si="26"/>
        <v>69.42676748770931</v>
      </c>
      <c r="AD46" s="30">
        <v>2381</v>
      </c>
      <c r="AE46" s="26">
        <f t="shared" si="6"/>
        <v>1431.2190999999998</v>
      </c>
      <c r="AF46" s="30">
        <v>1977.4</v>
      </c>
      <c r="AG46" s="27">
        <f t="shared" si="27"/>
        <v>138.16193481487218</v>
      </c>
      <c r="AH46" s="28">
        <f t="shared" si="28"/>
        <v>83.04913901721966</v>
      </c>
      <c r="AI46" s="30">
        <v>50.4</v>
      </c>
      <c r="AJ46" s="30">
        <f t="shared" si="29"/>
        <v>46.9728</v>
      </c>
      <c r="AK46" s="30">
        <v>132.9</v>
      </c>
      <c r="AL46" s="27">
        <f t="shared" si="30"/>
        <v>282.92969548334355</v>
      </c>
      <c r="AM46" s="28">
        <f t="shared" si="31"/>
        <v>263.6904761904762</v>
      </c>
      <c r="AN46" s="29">
        <v>0</v>
      </c>
      <c r="AO46" s="29"/>
      <c r="AP46" s="27"/>
      <c r="AQ46" s="27"/>
      <c r="AR46" s="28"/>
      <c r="AS46" s="29"/>
      <c r="AT46" s="29"/>
      <c r="AU46" s="28">
        <v>0</v>
      </c>
      <c r="AV46" s="28"/>
      <c r="AW46" s="28"/>
      <c r="AX46" s="28"/>
      <c r="AY46" s="30">
        <v>14217.7</v>
      </c>
      <c r="AZ46" s="30">
        <f t="shared" si="32"/>
        <v>11848.083333333334</v>
      </c>
      <c r="BA46" s="30">
        <v>11848.1</v>
      </c>
      <c r="BB46" s="28"/>
      <c r="BC46" s="28"/>
      <c r="BD46" s="28"/>
      <c r="BE46" s="138">
        <v>0</v>
      </c>
      <c r="BF46" s="30">
        <f t="shared" si="33"/>
        <v>0</v>
      </c>
      <c r="BG46" s="30">
        <v>0</v>
      </c>
      <c r="BH46" s="28"/>
      <c r="BI46" s="28"/>
      <c r="BJ46" s="30">
        <v>0</v>
      </c>
      <c r="BK46" s="28"/>
      <c r="BL46" s="28"/>
      <c r="BM46" s="28"/>
      <c r="BN46" s="27">
        <f t="shared" si="44"/>
        <v>0</v>
      </c>
      <c r="BO46" s="27">
        <f t="shared" si="34"/>
        <v>0</v>
      </c>
      <c r="BP46" s="27">
        <f t="shared" si="45"/>
        <v>0</v>
      </c>
      <c r="BQ46" s="27" t="e">
        <f t="shared" si="35"/>
        <v>#DIV/0!</v>
      </c>
      <c r="BR46" s="28" t="e">
        <f t="shared" si="36"/>
        <v>#DIV/0!</v>
      </c>
      <c r="BS46" s="30">
        <v>0</v>
      </c>
      <c r="BT46" s="30">
        <v>0</v>
      </c>
      <c r="BU46" s="30">
        <v>0</v>
      </c>
      <c r="BV46" s="30">
        <v>0</v>
      </c>
      <c r="BW46" s="30">
        <v>0</v>
      </c>
      <c r="BX46" s="30">
        <v>0</v>
      </c>
      <c r="BY46" s="30">
        <v>0</v>
      </c>
      <c r="BZ46" s="30">
        <v>0</v>
      </c>
      <c r="CA46" s="30">
        <v>0</v>
      </c>
      <c r="CB46" s="30">
        <v>0</v>
      </c>
      <c r="CC46" s="30">
        <v>0</v>
      </c>
      <c r="CD46" s="30">
        <v>0</v>
      </c>
      <c r="CE46" s="30">
        <v>0</v>
      </c>
      <c r="CF46" s="30">
        <v>0</v>
      </c>
      <c r="CG46" s="30">
        <v>0</v>
      </c>
      <c r="CH46" s="30">
        <v>0</v>
      </c>
      <c r="CI46" s="30">
        <v>0</v>
      </c>
      <c r="CJ46" s="30">
        <v>0</v>
      </c>
      <c r="CK46" s="30">
        <v>0</v>
      </c>
      <c r="CL46" s="30">
        <v>0</v>
      </c>
      <c r="CM46" s="30">
        <v>0</v>
      </c>
      <c r="CN46" s="30">
        <v>946.7</v>
      </c>
      <c r="CO46" s="30">
        <v>575.9722800000001</v>
      </c>
      <c r="CP46" s="30">
        <v>348.9</v>
      </c>
      <c r="CQ46" s="30">
        <v>946.7</v>
      </c>
      <c r="CR46" s="30">
        <v>575.9722800000001</v>
      </c>
      <c r="CS46" s="30">
        <v>348.9</v>
      </c>
      <c r="CT46" s="30">
        <v>0</v>
      </c>
      <c r="CU46" s="30">
        <v>0</v>
      </c>
      <c r="CV46" s="30">
        <v>0</v>
      </c>
      <c r="CW46" s="30">
        <v>0</v>
      </c>
      <c r="CX46" s="30">
        <v>0</v>
      </c>
      <c r="CY46" s="30">
        <v>243.68</v>
      </c>
      <c r="CZ46" s="30">
        <v>0</v>
      </c>
      <c r="DA46" s="30">
        <v>0</v>
      </c>
      <c r="DB46" s="30">
        <v>0</v>
      </c>
      <c r="DC46" s="30">
        <v>0</v>
      </c>
      <c r="DD46" s="30">
        <v>0</v>
      </c>
      <c r="DE46" s="30">
        <v>0</v>
      </c>
      <c r="DF46" s="30">
        <v>0</v>
      </c>
      <c r="DG46" s="27">
        <f t="shared" si="46"/>
        <v>21831.9</v>
      </c>
      <c r="DH46" s="27">
        <f t="shared" si="47"/>
        <v>16131.485400333333</v>
      </c>
      <c r="DI46" s="27">
        <f t="shared" si="48"/>
        <v>17335.316000000003</v>
      </c>
      <c r="DJ46" s="28"/>
      <c r="DK46" s="28"/>
      <c r="DL46" s="28"/>
      <c r="DM46" s="30">
        <v>0</v>
      </c>
      <c r="DN46" s="30">
        <f t="shared" si="37"/>
        <v>0</v>
      </c>
      <c r="DO46" s="30">
        <v>0</v>
      </c>
      <c r="DP46" s="28"/>
      <c r="DQ46" s="28"/>
      <c r="DR46" s="28"/>
      <c r="DS46" s="28"/>
      <c r="DT46" s="28"/>
      <c r="DU46" s="30">
        <v>0</v>
      </c>
      <c r="DV46" s="28"/>
      <c r="DW46" s="28"/>
      <c r="DX46" s="28"/>
      <c r="DY46" s="30">
        <v>0</v>
      </c>
      <c r="DZ46" s="30">
        <f t="shared" si="38"/>
        <v>0</v>
      </c>
      <c r="EA46" s="30">
        <v>0</v>
      </c>
      <c r="EB46" s="28"/>
      <c r="EC46" s="27">
        <f t="shared" si="49"/>
        <v>0</v>
      </c>
      <c r="ED46" s="27">
        <f t="shared" si="49"/>
        <v>0</v>
      </c>
      <c r="EE46" s="27">
        <f t="shared" si="13"/>
        <v>0</v>
      </c>
      <c r="EH46" s="23"/>
      <c r="EJ46" s="23"/>
      <c r="EK46" s="23"/>
      <c r="EM46" s="23"/>
    </row>
    <row r="47" spans="1:143" s="22" customFormat="1" ht="20.25" customHeight="1">
      <c r="A47" s="20">
        <v>38</v>
      </c>
      <c r="B47" s="21" t="s">
        <v>86</v>
      </c>
      <c r="C47" s="26">
        <v>1965.2695</v>
      </c>
      <c r="D47" s="26">
        <v>1030.514</v>
      </c>
      <c r="E47" s="27">
        <f t="shared" si="14"/>
        <v>32288.6</v>
      </c>
      <c r="F47" s="27">
        <f t="shared" si="15"/>
        <v>24410.82133333333</v>
      </c>
      <c r="G47" s="27">
        <f t="shared" si="39"/>
        <v>23581.028000000002</v>
      </c>
      <c r="H47" s="27">
        <f t="shared" si="16"/>
        <v>96.60071522378384</v>
      </c>
      <c r="I47" s="27">
        <f t="shared" si="17"/>
        <v>73.03205465706164</v>
      </c>
      <c r="J47" s="27">
        <f t="shared" si="40"/>
        <v>9828.1</v>
      </c>
      <c r="K47" s="27">
        <f t="shared" si="41"/>
        <v>5693.737999999999</v>
      </c>
      <c r="L47" s="27">
        <f t="shared" si="42"/>
        <v>4863.928</v>
      </c>
      <c r="M47" s="27">
        <f t="shared" si="18"/>
        <v>85.42591879008133</v>
      </c>
      <c r="N47" s="27">
        <f t="shared" si="19"/>
        <v>49.490013329127706</v>
      </c>
      <c r="O47" s="27">
        <f t="shared" si="4"/>
        <v>4031</v>
      </c>
      <c r="P47" s="27">
        <f t="shared" si="20"/>
        <v>2423.0341</v>
      </c>
      <c r="Q47" s="27">
        <f t="shared" si="43"/>
        <v>1844.081</v>
      </c>
      <c r="R47" s="27">
        <f t="shared" si="21"/>
        <v>76.10627518613956</v>
      </c>
      <c r="S47" s="28">
        <f t="shared" si="22"/>
        <v>45.74748201438849</v>
      </c>
      <c r="T47" s="30">
        <v>431</v>
      </c>
      <c r="U47" s="26">
        <v>259.0741</v>
      </c>
      <c r="V47" s="30">
        <v>197.783</v>
      </c>
      <c r="W47" s="27">
        <f t="shared" si="23"/>
        <v>76.34225111657244</v>
      </c>
      <c r="X47" s="28">
        <f t="shared" si="24"/>
        <v>45.889327146171695</v>
      </c>
      <c r="Y47" s="30">
        <v>3500</v>
      </c>
      <c r="Z47" s="30">
        <v>1826.895</v>
      </c>
      <c r="AA47" s="30">
        <v>1736.499</v>
      </c>
      <c r="AB47" s="27">
        <f t="shared" si="25"/>
        <v>95.05193237706601</v>
      </c>
      <c r="AC47" s="28">
        <f t="shared" si="26"/>
        <v>49.61425714285714</v>
      </c>
      <c r="AD47" s="30">
        <v>3600</v>
      </c>
      <c r="AE47" s="26">
        <f t="shared" si="6"/>
        <v>2163.96</v>
      </c>
      <c r="AF47" s="30">
        <v>1646.298</v>
      </c>
      <c r="AG47" s="27">
        <f t="shared" si="27"/>
        <v>76.07802362335718</v>
      </c>
      <c r="AH47" s="28">
        <f t="shared" si="28"/>
        <v>45.7305</v>
      </c>
      <c r="AI47" s="30">
        <v>214.6</v>
      </c>
      <c r="AJ47" s="30">
        <f t="shared" si="29"/>
        <v>200.0072</v>
      </c>
      <c r="AK47" s="30">
        <v>245</v>
      </c>
      <c r="AL47" s="27">
        <f t="shared" si="30"/>
        <v>122.49559015875428</v>
      </c>
      <c r="AM47" s="28">
        <f t="shared" si="31"/>
        <v>114.16589002795901</v>
      </c>
      <c r="AN47" s="29">
        <v>0</v>
      </c>
      <c r="AO47" s="29"/>
      <c r="AP47" s="27"/>
      <c r="AQ47" s="27"/>
      <c r="AR47" s="28"/>
      <c r="AS47" s="29"/>
      <c r="AT47" s="29"/>
      <c r="AU47" s="28">
        <v>0</v>
      </c>
      <c r="AV47" s="28"/>
      <c r="AW47" s="28"/>
      <c r="AX47" s="28"/>
      <c r="AY47" s="30">
        <v>22460.5</v>
      </c>
      <c r="AZ47" s="30">
        <f t="shared" si="32"/>
        <v>18717.083333333332</v>
      </c>
      <c r="BA47" s="30">
        <v>18717.1</v>
      </c>
      <c r="BB47" s="28"/>
      <c r="BC47" s="28"/>
      <c r="BD47" s="28"/>
      <c r="BE47" s="138">
        <v>0</v>
      </c>
      <c r="BF47" s="30">
        <f t="shared" si="33"/>
        <v>0</v>
      </c>
      <c r="BG47" s="30">
        <v>0</v>
      </c>
      <c r="BH47" s="28"/>
      <c r="BI47" s="28"/>
      <c r="BJ47" s="30">
        <v>0</v>
      </c>
      <c r="BK47" s="28"/>
      <c r="BL47" s="28"/>
      <c r="BM47" s="28"/>
      <c r="BN47" s="27">
        <f t="shared" si="44"/>
        <v>363.5</v>
      </c>
      <c r="BO47" s="27">
        <f t="shared" si="34"/>
        <v>197.96210000000002</v>
      </c>
      <c r="BP47" s="27">
        <f t="shared" si="45"/>
        <v>228</v>
      </c>
      <c r="BQ47" s="27">
        <f t="shared" si="35"/>
        <v>115.17356099980753</v>
      </c>
      <c r="BR47" s="28">
        <f t="shared" si="36"/>
        <v>62.72352132049519</v>
      </c>
      <c r="BS47" s="30">
        <v>179.5</v>
      </c>
      <c r="BT47" s="30">
        <v>97.7557</v>
      </c>
      <c r="BU47" s="30">
        <v>77</v>
      </c>
      <c r="BV47" s="30">
        <v>0</v>
      </c>
      <c r="BW47" s="30">
        <v>0</v>
      </c>
      <c r="BX47" s="30">
        <v>0</v>
      </c>
      <c r="BY47" s="30">
        <v>0</v>
      </c>
      <c r="BZ47" s="30">
        <v>0</v>
      </c>
      <c r="CA47" s="30">
        <v>0</v>
      </c>
      <c r="CB47" s="30">
        <v>184</v>
      </c>
      <c r="CC47" s="30">
        <v>100.2064</v>
      </c>
      <c r="CD47" s="30">
        <v>151</v>
      </c>
      <c r="CE47" s="30">
        <v>0</v>
      </c>
      <c r="CF47" s="30">
        <v>0</v>
      </c>
      <c r="CG47" s="30">
        <v>0</v>
      </c>
      <c r="CH47" s="30">
        <v>0</v>
      </c>
      <c r="CI47" s="30">
        <v>0</v>
      </c>
      <c r="CJ47" s="30">
        <v>0</v>
      </c>
      <c r="CK47" s="30">
        <v>0</v>
      </c>
      <c r="CL47" s="30">
        <v>0</v>
      </c>
      <c r="CM47" s="30">
        <v>0</v>
      </c>
      <c r="CN47" s="30">
        <v>1669</v>
      </c>
      <c r="CO47" s="30">
        <v>1015.4196000000002</v>
      </c>
      <c r="CP47" s="30">
        <v>410.344</v>
      </c>
      <c r="CQ47" s="30">
        <v>1654</v>
      </c>
      <c r="CR47" s="30">
        <v>1006.2936</v>
      </c>
      <c r="CS47" s="30">
        <v>395.344</v>
      </c>
      <c r="CT47" s="30">
        <v>50</v>
      </c>
      <c r="CU47" s="30">
        <v>30.42</v>
      </c>
      <c r="CV47" s="30">
        <v>400.004</v>
      </c>
      <c r="CW47" s="30">
        <v>0</v>
      </c>
      <c r="CX47" s="30">
        <v>0</v>
      </c>
      <c r="CY47" s="30">
        <v>0</v>
      </c>
      <c r="CZ47" s="30">
        <v>0</v>
      </c>
      <c r="DA47" s="30">
        <v>0</v>
      </c>
      <c r="DB47" s="30">
        <v>0</v>
      </c>
      <c r="DC47" s="30">
        <v>0</v>
      </c>
      <c r="DD47" s="30">
        <v>0</v>
      </c>
      <c r="DE47" s="30">
        <v>0</v>
      </c>
      <c r="DF47" s="30">
        <v>0</v>
      </c>
      <c r="DG47" s="27">
        <f t="shared" si="46"/>
        <v>32288.6</v>
      </c>
      <c r="DH47" s="27">
        <f t="shared" si="47"/>
        <v>24410.82133333333</v>
      </c>
      <c r="DI47" s="27">
        <f t="shared" si="48"/>
        <v>23581.028000000002</v>
      </c>
      <c r="DJ47" s="28"/>
      <c r="DK47" s="28"/>
      <c r="DL47" s="28"/>
      <c r="DM47" s="30">
        <v>0</v>
      </c>
      <c r="DN47" s="30">
        <f t="shared" si="37"/>
        <v>0</v>
      </c>
      <c r="DO47" s="30">
        <v>0</v>
      </c>
      <c r="DP47" s="28"/>
      <c r="DQ47" s="28"/>
      <c r="DR47" s="28"/>
      <c r="DS47" s="28"/>
      <c r="DT47" s="28"/>
      <c r="DU47" s="30">
        <v>0</v>
      </c>
      <c r="DV47" s="28"/>
      <c r="DW47" s="28"/>
      <c r="DX47" s="28"/>
      <c r="DY47" s="30">
        <v>0</v>
      </c>
      <c r="DZ47" s="30">
        <f t="shared" si="38"/>
        <v>0</v>
      </c>
      <c r="EA47" s="30">
        <v>0</v>
      </c>
      <c r="EB47" s="28"/>
      <c r="EC47" s="27">
        <f t="shared" si="49"/>
        <v>0</v>
      </c>
      <c r="ED47" s="27">
        <f t="shared" si="49"/>
        <v>0</v>
      </c>
      <c r="EE47" s="27">
        <f t="shared" si="13"/>
        <v>0</v>
      </c>
      <c r="EH47" s="23"/>
      <c r="EJ47" s="23"/>
      <c r="EK47" s="23"/>
      <c r="EM47" s="23"/>
    </row>
    <row r="48" spans="1:143" s="22" customFormat="1" ht="20.25" customHeight="1">
      <c r="A48" s="20">
        <v>39</v>
      </c>
      <c r="B48" s="21" t="s">
        <v>87</v>
      </c>
      <c r="C48" s="26">
        <v>3.2784</v>
      </c>
      <c r="D48" s="26">
        <v>390.3761</v>
      </c>
      <c r="E48" s="27">
        <f t="shared" si="14"/>
        <v>21561.3</v>
      </c>
      <c r="F48" s="27">
        <f t="shared" si="15"/>
        <v>15730.355633333334</v>
      </c>
      <c r="G48" s="27">
        <f t="shared" si="39"/>
        <v>18899.802</v>
      </c>
      <c r="H48" s="27">
        <f t="shared" si="16"/>
        <v>120.14859956471973</v>
      </c>
      <c r="I48" s="27">
        <f t="shared" si="17"/>
        <v>87.65613390658264</v>
      </c>
      <c r="J48" s="27">
        <f t="shared" si="40"/>
        <v>5273.2</v>
      </c>
      <c r="K48" s="27">
        <f t="shared" si="41"/>
        <v>3056.6722999999997</v>
      </c>
      <c r="L48" s="27">
        <f t="shared" si="42"/>
        <v>4659.701999999999</v>
      </c>
      <c r="M48" s="27">
        <f t="shared" si="18"/>
        <v>152.44362308645253</v>
      </c>
      <c r="N48" s="27">
        <f t="shared" si="19"/>
        <v>88.36573617537738</v>
      </c>
      <c r="O48" s="27">
        <f t="shared" si="4"/>
        <v>2186</v>
      </c>
      <c r="P48" s="27">
        <f t="shared" si="20"/>
        <v>1314.0046</v>
      </c>
      <c r="Q48" s="27">
        <f t="shared" si="43"/>
        <v>1827.936</v>
      </c>
      <c r="R48" s="27">
        <f t="shared" si="21"/>
        <v>139.1118417698081</v>
      </c>
      <c r="S48" s="28">
        <f t="shared" si="22"/>
        <v>83.62012808783166</v>
      </c>
      <c r="T48" s="30">
        <v>236</v>
      </c>
      <c r="U48" s="26">
        <v>141.8596</v>
      </c>
      <c r="V48" s="30">
        <v>162.936</v>
      </c>
      <c r="W48" s="27">
        <f t="shared" si="23"/>
        <v>114.85722503094608</v>
      </c>
      <c r="X48" s="28">
        <f t="shared" si="24"/>
        <v>69.0406779661017</v>
      </c>
      <c r="Y48" s="30">
        <v>1750</v>
      </c>
      <c r="Z48" s="30">
        <v>913.4475</v>
      </c>
      <c r="AA48" s="30">
        <v>1925.566</v>
      </c>
      <c r="AB48" s="27">
        <f t="shared" si="25"/>
        <v>210.80204390509581</v>
      </c>
      <c r="AC48" s="28">
        <f t="shared" si="26"/>
        <v>110.03234285714285</v>
      </c>
      <c r="AD48" s="30">
        <v>1950</v>
      </c>
      <c r="AE48" s="26">
        <f t="shared" si="6"/>
        <v>1172.145</v>
      </c>
      <c r="AF48" s="30">
        <v>1665</v>
      </c>
      <c r="AG48" s="27">
        <f t="shared" si="27"/>
        <v>142.04727230846012</v>
      </c>
      <c r="AH48" s="28">
        <f t="shared" si="28"/>
        <v>85.38461538461539</v>
      </c>
      <c r="AI48" s="30">
        <v>91.2</v>
      </c>
      <c r="AJ48" s="30">
        <f t="shared" si="29"/>
        <v>84.9984</v>
      </c>
      <c r="AK48" s="30">
        <v>91.2</v>
      </c>
      <c r="AL48" s="27">
        <f t="shared" si="30"/>
        <v>107.29613733905579</v>
      </c>
      <c r="AM48" s="28">
        <f t="shared" si="31"/>
        <v>100</v>
      </c>
      <c r="AN48" s="29">
        <v>0</v>
      </c>
      <c r="AO48" s="29"/>
      <c r="AP48" s="27"/>
      <c r="AQ48" s="27"/>
      <c r="AR48" s="28"/>
      <c r="AS48" s="29"/>
      <c r="AT48" s="29"/>
      <c r="AU48" s="28">
        <v>0</v>
      </c>
      <c r="AV48" s="28"/>
      <c r="AW48" s="28"/>
      <c r="AX48" s="28"/>
      <c r="AY48" s="30">
        <v>12288.1</v>
      </c>
      <c r="AZ48" s="30">
        <f t="shared" si="32"/>
        <v>10240.083333333334</v>
      </c>
      <c r="BA48" s="30">
        <v>10240.1</v>
      </c>
      <c r="BB48" s="28"/>
      <c r="BC48" s="28"/>
      <c r="BD48" s="28"/>
      <c r="BE48" s="138">
        <v>0</v>
      </c>
      <c r="BF48" s="30">
        <f t="shared" si="33"/>
        <v>0</v>
      </c>
      <c r="BG48" s="30">
        <v>0</v>
      </c>
      <c r="BH48" s="28"/>
      <c r="BI48" s="28"/>
      <c r="BJ48" s="30">
        <v>0</v>
      </c>
      <c r="BK48" s="28"/>
      <c r="BL48" s="28"/>
      <c r="BM48" s="28"/>
      <c r="BN48" s="27">
        <f t="shared" si="44"/>
        <v>217</v>
      </c>
      <c r="BO48" s="27">
        <f t="shared" si="34"/>
        <v>118.1782</v>
      </c>
      <c r="BP48" s="27">
        <f t="shared" si="45"/>
        <v>240</v>
      </c>
      <c r="BQ48" s="27">
        <f t="shared" si="35"/>
        <v>203.08314054537976</v>
      </c>
      <c r="BR48" s="28">
        <f t="shared" si="36"/>
        <v>110.59907834101384</v>
      </c>
      <c r="BS48" s="30">
        <v>217</v>
      </c>
      <c r="BT48" s="30">
        <v>118.1782</v>
      </c>
      <c r="BU48" s="30">
        <v>240</v>
      </c>
      <c r="BV48" s="30">
        <v>0</v>
      </c>
      <c r="BW48" s="30">
        <v>0</v>
      </c>
      <c r="BX48" s="30">
        <v>0</v>
      </c>
      <c r="BY48" s="30">
        <v>0</v>
      </c>
      <c r="BZ48" s="30">
        <v>0</v>
      </c>
      <c r="CA48" s="30">
        <v>0</v>
      </c>
      <c r="CB48" s="30">
        <v>0</v>
      </c>
      <c r="CC48" s="30">
        <v>0</v>
      </c>
      <c r="CD48" s="30">
        <v>0</v>
      </c>
      <c r="CE48" s="30">
        <v>0</v>
      </c>
      <c r="CF48" s="30">
        <v>0</v>
      </c>
      <c r="CG48" s="30">
        <v>0</v>
      </c>
      <c r="CH48" s="30">
        <v>0</v>
      </c>
      <c r="CI48" s="30">
        <v>0</v>
      </c>
      <c r="CJ48" s="30">
        <v>0</v>
      </c>
      <c r="CK48" s="30">
        <v>0</v>
      </c>
      <c r="CL48" s="30">
        <v>0</v>
      </c>
      <c r="CM48" s="30">
        <v>0</v>
      </c>
      <c r="CN48" s="30">
        <v>1029</v>
      </c>
      <c r="CO48" s="30">
        <v>626.0436</v>
      </c>
      <c r="CP48" s="30">
        <v>575</v>
      </c>
      <c r="CQ48" s="30">
        <v>300</v>
      </c>
      <c r="CR48" s="30">
        <v>182.52</v>
      </c>
      <c r="CS48" s="30">
        <v>372</v>
      </c>
      <c r="CT48" s="30">
        <v>0</v>
      </c>
      <c r="CU48" s="30">
        <v>0</v>
      </c>
      <c r="CV48" s="30">
        <v>0</v>
      </c>
      <c r="CW48" s="30">
        <v>0</v>
      </c>
      <c r="CX48" s="30">
        <v>0</v>
      </c>
      <c r="CY48" s="30">
        <v>0</v>
      </c>
      <c r="CZ48" s="30">
        <v>4000</v>
      </c>
      <c r="DA48" s="30">
        <v>2433.6</v>
      </c>
      <c r="DB48" s="30">
        <v>4000</v>
      </c>
      <c r="DC48" s="30">
        <v>0</v>
      </c>
      <c r="DD48" s="30">
        <v>0</v>
      </c>
      <c r="DE48" s="30">
        <v>0</v>
      </c>
      <c r="DF48" s="30">
        <v>0</v>
      </c>
      <c r="DG48" s="27">
        <f t="shared" si="46"/>
        <v>21561.3</v>
      </c>
      <c r="DH48" s="27">
        <f t="shared" si="47"/>
        <v>15730.355633333334</v>
      </c>
      <c r="DI48" s="27">
        <f t="shared" si="48"/>
        <v>18899.802</v>
      </c>
      <c r="DJ48" s="28"/>
      <c r="DK48" s="28"/>
      <c r="DL48" s="28"/>
      <c r="DM48" s="30">
        <v>0</v>
      </c>
      <c r="DN48" s="30">
        <f t="shared" si="37"/>
        <v>0</v>
      </c>
      <c r="DO48" s="30">
        <v>0</v>
      </c>
      <c r="DP48" s="28"/>
      <c r="DQ48" s="28"/>
      <c r="DR48" s="28"/>
      <c r="DS48" s="28"/>
      <c r="DT48" s="28"/>
      <c r="DU48" s="30">
        <v>0</v>
      </c>
      <c r="DV48" s="28"/>
      <c r="DW48" s="28"/>
      <c r="DX48" s="28"/>
      <c r="DY48" s="30">
        <v>0</v>
      </c>
      <c r="DZ48" s="30">
        <f t="shared" si="38"/>
        <v>0</v>
      </c>
      <c r="EA48" s="30">
        <v>0</v>
      </c>
      <c r="EB48" s="28"/>
      <c r="EC48" s="27">
        <f t="shared" si="49"/>
        <v>0</v>
      </c>
      <c r="ED48" s="27">
        <f t="shared" si="49"/>
        <v>0</v>
      </c>
      <c r="EE48" s="27">
        <f t="shared" si="13"/>
        <v>0</v>
      </c>
      <c r="EH48" s="23"/>
      <c r="EJ48" s="23"/>
      <c r="EK48" s="23"/>
      <c r="EM48" s="23"/>
    </row>
    <row r="49" spans="1:143" s="22" customFormat="1" ht="20.25" customHeight="1">
      <c r="A49" s="20">
        <v>40</v>
      </c>
      <c r="B49" s="21" t="s">
        <v>88</v>
      </c>
      <c r="C49" s="26">
        <v>6200.131</v>
      </c>
      <c r="D49" s="26">
        <v>10545.379</v>
      </c>
      <c r="E49" s="27">
        <f t="shared" si="14"/>
        <v>69848.1</v>
      </c>
      <c r="F49" s="27">
        <f t="shared" si="15"/>
        <v>51695.41799999999</v>
      </c>
      <c r="G49" s="27">
        <f t="shared" si="39"/>
        <v>58227.15060000001</v>
      </c>
      <c r="H49" s="27">
        <f t="shared" si="16"/>
        <v>112.63503198678076</v>
      </c>
      <c r="I49" s="27">
        <f t="shared" si="17"/>
        <v>83.36254042701233</v>
      </c>
      <c r="J49" s="27">
        <f t="shared" si="40"/>
        <v>24813</v>
      </c>
      <c r="K49" s="27">
        <f t="shared" si="41"/>
        <v>14166.168</v>
      </c>
      <c r="L49" s="27">
        <f t="shared" si="42"/>
        <v>20697.850599999998</v>
      </c>
      <c r="M49" s="27">
        <f t="shared" si="18"/>
        <v>146.1076178116764</v>
      </c>
      <c r="N49" s="27">
        <f t="shared" si="19"/>
        <v>83.41534921210655</v>
      </c>
      <c r="O49" s="27">
        <f t="shared" si="4"/>
        <v>7000</v>
      </c>
      <c r="P49" s="27">
        <f t="shared" si="20"/>
        <v>4207.7</v>
      </c>
      <c r="Q49" s="27">
        <f t="shared" si="43"/>
        <v>5578.9592</v>
      </c>
      <c r="R49" s="27">
        <f t="shared" si="21"/>
        <v>132.58928155524396</v>
      </c>
      <c r="S49" s="28">
        <f t="shared" si="22"/>
        <v>79.69941714285714</v>
      </c>
      <c r="T49" s="30">
        <v>0</v>
      </c>
      <c r="U49" s="26">
        <v>0</v>
      </c>
      <c r="V49" s="30">
        <v>0</v>
      </c>
      <c r="W49" s="27" t="e">
        <f t="shared" si="23"/>
        <v>#DIV/0!</v>
      </c>
      <c r="X49" s="28" t="e">
        <f t="shared" si="24"/>
        <v>#DIV/0!</v>
      </c>
      <c r="Y49" s="30">
        <v>9000</v>
      </c>
      <c r="Z49" s="30">
        <v>4697.73</v>
      </c>
      <c r="AA49" s="30">
        <v>6580.2874</v>
      </c>
      <c r="AB49" s="27">
        <f t="shared" si="25"/>
        <v>140.0737675430474</v>
      </c>
      <c r="AC49" s="28">
        <f t="shared" si="26"/>
        <v>73.11430444444444</v>
      </c>
      <c r="AD49" s="30">
        <v>7000</v>
      </c>
      <c r="AE49" s="26">
        <f t="shared" si="6"/>
        <v>4207.7</v>
      </c>
      <c r="AF49" s="30">
        <v>5578.9592</v>
      </c>
      <c r="AG49" s="27">
        <f t="shared" si="27"/>
        <v>132.58928155524396</v>
      </c>
      <c r="AH49" s="28">
        <f t="shared" si="28"/>
        <v>79.69941714285714</v>
      </c>
      <c r="AI49" s="30">
        <v>423</v>
      </c>
      <c r="AJ49" s="30">
        <f t="shared" si="29"/>
        <v>394.23600000000005</v>
      </c>
      <c r="AK49" s="30">
        <v>584.5</v>
      </c>
      <c r="AL49" s="27">
        <f t="shared" si="30"/>
        <v>148.26144745786786</v>
      </c>
      <c r="AM49" s="28">
        <f t="shared" si="31"/>
        <v>138.17966903073287</v>
      </c>
      <c r="AN49" s="29">
        <v>0</v>
      </c>
      <c r="AO49" s="29"/>
      <c r="AP49" s="27"/>
      <c r="AQ49" s="27"/>
      <c r="AR49" s="28"/>
      <c r="AS49" s="29"/>
      <c r="AT49" s="29"/>
      <c r="AU49" s="28">
        <v>0</v>
      </c>
      <c r="AV49" s="28"/>
      <c r="AW49" s="28"/>
      <c r="AX49" s="28"/>
      <c r="AY49" s="30">
        <v>45035.1</v>
      </c>
      <c r="AZ49" s="30">
        <f t="shared" si="32"/>
        <v>37529.25</v>
      </c>
      <c r="BA49" s="30">
        <v>37529.3</v>
      </c>
      <c r="BB49" s="28"/>
      <c r="BC49" s="28"/>
      <c r="BD49" s="28"/>
      <c r="BE49" s="138">
        <v>0</v>
      </c>
      <c r="BF49" s="30">
        <f t="shared" si="33"/>
        <v>0</v>
      </c>
      <c r="BG49" s="30">
        <v>0</v>
      </c>
      <c r="BH49" s="28"/>
      <c r="BI49" s="28"/>
      <c r="BJ49" s="30">
        <v>0</v>
      </c>
      <c r="BK49" s="28"/>
      <c r="BL49" s="28"/>
      <c r="BM49" s="28"/>
      <c r="BN49" s="27">
        <f t="shared" si="44"/>
        <v>3730</v>
      </c>
      <c r="BO49" s="27">
        <f t="shared" si="34"/>
        <v>2031.358</v>
      </c>
      <c r="BP49" s="27">
        <f t="shared" si="45"/>
        <v>4061.75</v>
      </c>
      <c r="BQ49" s="27">
        <f t="shared" si="35"/>
        <v>199.95244560535366</v>
      </c>
      <c r="BR49" s="28">
        <f t="shared" si="36"/>
        <v>108.8941018766756</v>
      </c>
      <c r="BS49" s="30">
        <v>2900</v>
      </c>
      <c r="BT49" s="30">
        <v>1579.34</v>
      </c>
      <c r="BU49" s="30">
        <v>3321.75</v>
      </c>
      <c r="BV49" s="30">
        <v>0</v>
      </c>
      <c r="BW49" s="30">
        <v>0</v>
      </c>
      <c r="BX49" s="30">
        <v>0</v>
      </c>
      <c r="BY49" s="30">
        <v>0</v>
      </c>
      <c r="BZ49" s="30">
        <v>0</v>
      </c>
      <c r="CA49" s="30">
        <v>0</v>
      </c>
      <c r="CB49" s="30">
        <v>830</v>
      </c>
      <c r="CC49" s="30">
        <v>452.01800000000003</v>
      </c>
      <c r="CD49" s="30">
        <v>740</v>
      </c>
      <c r="CE49" s="30">
        <v>0</v>
      </c>
      <c r="CF49" s="30">
        <v>0</v>
      </c>
      <c r="CG49" s="30">
        <v>0</v>
      </c>
      <c r="CH49" s="30">
        <v>0</v>
      </c>
      <c r="CI49" s="30">
        <v>0</v>
      </c>
      <c r="CJ49" s="30">
        <v>0</v>
      </c>
      <c r="CK49" s="30">
        <v>1800</v>
      </c>
      <c r="CL49" s="30">
        <v>1095.12</v>
      </c>
      <c r="CM49" s="30">
        <v>1544.3</v>
      </c>
      <c r="CN49" s="30">
        <v>2860</v>
      </c>
      <c r="CO49" s="30">
        <v>1740.0240000000001</v>
      </c>
      <c r="CP49" s="30">
        <v>1158.4</v>
      </c>
      <c r="CQ49" s="30">
        <v>2400</v>
      </c>
      <c r="CR49" s="30">
        <v>1460.16</v>
      </c>
      <c r="CS49" s="30">
        <v>1082.4</v>
      </c>
      <c r="CT49" s="30">
        <v>0</v>
      </c>
      <c r="CU49" s="30">
        <v>0</v>
      </c>
      <c r="CV49" s="30">
        <v>1089.654</v>
      </c>
      <c r="CW49" s="30">
        <v>0</v>
      </c>
      <c r="CX49" s="30">
        <v>0</v>
      </c>
      <c r="CY49" s="30">
        <v>0</v>
      </c>
      <c r="CZ49" s="30">
        <v>0</v>
      </c>
      <c r="DA49" s="30">
        <v>0</v>
      </c>
      <c r="DB49" s="30">
        <v>0</v>
      </c>
      <c r="DC49" s="30">
        <v>0</v>
      </c>
      <c r="DD49" s="30">
        <v>0</v>
      </c>
      <c r="DE49" s="30">
        <v>100</v>
      </c>
      <c r="DF49" s="30">
        <v>0</v>
      </c>
      <c r="DG49" s="27">
        <f t="shared" si="46"/>
        <v>69848.1</v>
      </c>
      <c r="DH49" s="27">
        <f t="shared" si="47"/>
        <v>51695.41799999999</v>
      </c>
      <c r="DI49" s="27">
        <f t="shared" si="48"/>
        <v>58227.15060000001</v>
      </c>
      <c r="DJ49" s="28"/>
      <c r="DK49" s="28"/>
      <c r="DL49" s="28"/>
      <c r="DM49" s="30">
        <v>0</v>
      </c>
      <c r="DN49" s="30">
        <f t="shared" si="37"/>
        <v>0</v>
      </c>
      <c r="DO49" s="30">
        <v>0</v>
      </c>
      <c r="DP49" s="28"/>
      <c r="DQ49" s="28"/>
      <c r="DR49" s="28"/>
      <c r="DS49" s="28"/>
      <c r="DT49" s="28"/>
      <c r="DU49" s="30">
        <v>0</v>
      </c>
      <c r="DV49" s="28"/>
      <c r="DW49" s="28"/>
      <c r="DX49" s="28"/>
      <c r="DY49" s="30">
        <v>0</v>
      </c>
      <c r="DZ49" s="30">
        <f t="shared" si="38"/>
        <v>0</v>
      </c>
      <c r="EA49" s="30">
        <v>0</v>
      </c>
      <c r="EB49" s="28"/>
      <c r="EC49" s="27">
        <f t="shared" si="49"/>
        <v>0</v>
      </c>
      <c r="ED49" s="27">
        <f t="shared" si="49"/>
        <v>0</v>
      </c>
      <c r="EE49" s="27">
        <f t="shared" si="13"/>
        <v>0</v>
      </c>
      <c r="EH49" s="23"/>
      <c r="EJ49" s="23"/>
      <c r="EK49" s="23"/>
      <c r="EM49" s="23"/>
    </row>
    <row r="50" spans="1:143" s="22" customFormat="1" ht="20.25" customHeight="1">
      <c r="A50" s="20">
        <v>41</v>
      </c>
      <c r="B50" s="21" t="s">
        <v>89</v>
      </c>
      <c r="C50" s="26">
        <v>164.3382</v>
      </c>
      <c r="D50" s="26">
        <v>8588.2598</v>
      </c>
      <c r="E50" s="27">
        <f t="shared" si="14"/>
        <v>54843.5</v>
      </c>
      <c r="F50" s="27">
        <f t="shared" si="15"/>
        <v>39434.784998</v>
      </c>
      <c r="G50" s="27">
        <f t="shared" si="39"/>
        <v>45515.898</v>
      </c>
      <c r="H50" s="27">
        <f t="shared" si="16"/>
        <v>115.42068253271422</v>
      </c>
      <c r="I50" s="27">
        <f t="shared" si="17"/>
        <v>82.99232908184197</v>
      </c>
      <c r="J50" s="27">
        <f t="shared" si="40"/>
        <v>23401.4</v>
      </c>
      <c r="K50" s="27">
        <f t="shared" si="41"/>
        <v>13233.034998</v>
      </c>
      <c r="L50" s="27">
        <f t="shared" si="42"/>
        <v>19314.197999999997</v>
      </c>
      <c r="M50" s="27">
        <f t="shared" si="18"/>
        <v>145.95440881792487</v>
      </c>
      <c r="N50" s="27">
        <f t="shared" si="19"/>
        <v>82.53436973856263</v>
      </c>
      <c r="O50" s="27">
        <f t="shared" si="4"/>
        <v>3000</v>
      </c>
      <c r="P50" s="27">
        <f t="shared" si="20"/>
        <v>1803.3</v>
      </c>
      <c r="Q50" s="27">
        <f t="shared" si="43"/>
        <v>2135.2760000000003</v>
      </c>
      <c r="R50" s="27">
        <f t="shared" si="21"/>
        <v>118.40936061664729</v>
      </c>
      <c r="S50" s="28">
        <f t="shared" si="22"/>
        <v>71.17586666666668</v>
      </c>
      <c r="T50" s="30">
        <v>100</v>
      </c>
      <c r="U50" s="26">
        <v>60.11</v>
      </c>
      <c r="V50" s="30">
        <v>42.976</v>
      </c>
      <c r="W50" s="27">
        <f t="shared" si="23"/>
        <v>71.49559141573782</v>
      </c>
      <c r="X50" s="28">
        <f t="shared" si="24"/>
        <v>42.976</v>
      </c>
      <c r="Y50" s="30">
        <v>9193.4</v>
      </c>
      <c r="Z50" s="30">
        <v>4798.678998</v>
      </c>
      <c r="AA50" s="30">
        <v>6832.59</v>
      </c>
      <c r="AB50" s="27">
        <f t="shared" si="25"/>
        <v>142.38481054572927</v>
      </c>
      <c r="AC50" s="28">
        <f t="shared" si="26"/>
        <v>74.32059956055431</v>
      </c>
      <c r="AD50" s="30">
        <v>2900</v>
      </c>
      <c r="AE50" s="26">
        <f t="shared" si="6"/>
        <v>1743.19</v>
      </c>
      <c r="AF50" s="30">
        <v>2092.3</v>
      </c>
      <c r="AG50" s="27">
        <f t="shared" si="27"/>
        <v>120.02707679598896</v>
      </c>
      <c r="AH50" s="28">
        <f t="shared" si="28"/>
        <v>72.14827586206897</v>
      </c>
      <c r="AI50" s="30">
        <v>208</v>
      </c>
      <c r="AJ50" s="30">
        <f t="shared" si="29"/>
        <v>193.85600000000002</v>
      </c>
      <c r="AK50" s="30">
        <v>227.5</v>
      </c>
      <c r="AL50" s="27">
        <f t="shared" si="30"/>
        <v>117.35515021459226</v>
      </c>
      <c r="AM50" s="28">
        <f t="shared" si="31"/>
        <v>109.375</v>
      </c>
      <c r="AN50" s="29">
        <v>0</v>
      </c>
      <c r="AO50" s="29"/>
      <c r="AP50" s="27"/>
      <c r="AQ50" s="27"/>
      <c r="AR50" s="28"/>
      <c r="AS50" s="29"/>
      <c r="AT50" s="29"/>
      <c r="AU50" s="28">
        <v>0</v>
      </c>
      <c r="AV50" s="28"/>
      <c r="AW50" s="28"/>
      <c r="AX50" s="28"/>
      <c r="AY50" s="30">
        <v>31442.1</v>
      </c>
      <c r="AZ50" s="30">
        <f t="shared" si="32"/>
        <v>26201.749999999996</v>
      </c>
      <c r="BA50" s="30">
        <v>26201.7</v>
      </c>
      <c r="BB50" s="28"/>
      <c r="BC50" s="28"/>
      <c r="BD50" s="28"/>
      <c r="BE50" s="138">
        <v>0</v>
      </c>
      <c r="BF50" s="30">
        <f t="shared" si="33"/>
        <v>0</v>
      </c>
      <c r="BG50" s="30">
        <v>0</v>
      </c>
      <c r="BH50" s="28"/>
      <c r="BI50" s="28"/>
      <c r="BJ50" s="30">
        <v>0</v>
      </c>
      <c r="BK50" s="28"/>
      <c r="BL50" s="28"/>
      <c r="BM50" s="28"/>
      <c r="BN50" s="27">
        <f t="shared" si="44"/>
        <v>4000</v>
      </c>
      <c r="BO50" s="27">
        <f t="shared" si="34"/>
        <v>2178.4</v>
      </c>
      <c r="BP50" s="27">
        <f t="shared" si="45"/>
        <v>3438.308</v>
      </c>
      <c r="BQ50" s="27">
        <f t="shared" si="35"/>
        <v>157.8363936834374</v>
      </c>
      <c r="BR50" s="28">
        <f t="shared" si="36"/>
        <v>85.9577</v>
      </c>
      <c r="BS50" s="30">
        <v>4000</v>
      </c>
      <c r="BT50" s="30">
        <v>2178.4</v>
      </c>
      <c r="BU50" s="30">
        <v>3438.308</v>
      </c>
      <c r="BV50" s="30">
        <v>0</v>
      </c>
      <c r="BW50" s="30">
        <v>0</v>
      </c>
      <c r="BX50" s="30">
        <v>0</v>
      </c>
      <c r="BY50" s="30">
        <v>0</v>
      </c>
      <c r="BZ50" s="30">
        <v>0</v>
      </c>
      <c r="CA50" s="30">
        <v>0</v>
      </c>
      <c r="CB50" s="30">
        <v>0</v>
      </c>
      <c r="CC50" s="30">
        <v>0</v>
      </c>
      <c r="CD50" s="30">
        <v>0</v>
      </c>
      <c r="CE50" s="30">
        <v>0</v>
      </c>
      <c r="CF50" s="30">
        <v>0</v>
      </c>
      <c r="CG50" s="30">
        <v>0</v>
      </c>
      <c r="CH50" s="30">
        <v>0</v>
      </c>
      <c r="CI50" s="30">
        <v>0</v>
      </c>
      <c r="CJ50" s="30">
        <v>0</v>
      </c>
      <c r="CK50" s="30">
        <v>4500</v>
      </c>
      <c r="CL50" s="30">
        <v>2737.8</v>
      </c>
      <c r="CM50" s="30">
        <v>3900.95</v>
      </c>
      <c r="CN50" s="30">
        <v>2500</v>
      </c>
      <c r="CO50" s="30">
        <v>1521</v>
      </c>
      <c r="CP50" s="30">
        <v>2582.027</v>
      </c>
      <c r="CQ50" s="30">
        <v>1500</v>
      </c>
      <c r="CR50" s="30">
        <v>912.6</v>
      </c>
      <c r="CS50" s="30">
        <v>1486.727</v>
      </c>
      <c r="CT50" s="30">
        <v>0</v>
      </c>
      <c r="CU50" s="30">
        <v>0</v>
      </c>
      <c r="CV50" s="30">
        <v>0</v>
      </c>
      <c r="CW50" s="30">
        <v>0</v>
      </c>
      <c r="CX50" s="30">
        <v>0</v>
      </c>
      <c r="CY50" s="30">
        <v>58.747</v>
      </c>
      <c r="CZ50" s="30">
        <v>0</v>
      </c>
      <c r="DA50" s="30">
        <v>0</v>
      </c>
      <c r="DB50" s="30">
        <v>0</v>
      </c>
      <c r="DC50" s="30">
        <v>0</v>
      </c>
      <c r="DD50" s="30">
        <v>0</v>
      </c>
      <c r="DE50" s="30">
        <v>138.8</v>
      </c>
      <c r="DF50" s="30">
        <v>0</v>
      </c>
      <c r="DG50" s="27">
        <f t="shared" si="46"/>
        <v>54843.5</v>
      </c>
      <c r="DH50" s="27">
        <f t="shared" si="47"/>
        <v>39434.784998</v>
      </c>
      <c r="DI50" s="27">
        <f t="shared" si="48"/>
        <v>45515.898</v>
      </c>
      <c r="DJ50" s="28"/>
      <c r="DK50" s="28"/>
      <c r="DL50" s="28"/>
      <c r="DM50" s="30">
        <v>0</v>
      </c>
      <c r="DN50" s="30">
        <f t="shared" si="37"/>
        <v>0</v>
      </c>
      <c r="DO50" s="30">
        <v>0</v>
      </c>
      <c r="DP50" s="28"/>
      <c r="DQ50" s="28"/>
      <c r="DR50" s="28"/>
      <c r="DS50" s="28"/>
      <c r="DT50" s="28"/>
      <c r="DU50" s="30">
        <v>0</v>
      </c>
      <c r="DV50" s="28"/>
      <c r="DW50" s="28"/>
      <c r="DX50" s="28"/>
      <c r="DY50" s="30">
        <v>1100</v>
      </c>
      <c r="DZ50" s="30">
        <f t="shared" si="38"/>
        <v>916.6666666666667</v>
      </c>
      <c r="EA50" s="30">
        <v>1100</v>
      </c>
      <c r="EB50" s="28"/>
      <c r="EC50" s="27">
        <f t="shared" si="49"/>
        <v>1100</v>
      </c>
      <c r="ED50" s="27">
        <f t="shared" si="49"/>
        <v>916.6666666666667</v>
      </c>
      <c r="EE50" s="27">
        <f t="shared" si="13"/>
        <v>1100</v>
      </c>
      <c r="EH50" s="23"/>
      <c r="EJ50" s="23"/>
      <c r="EK50" s="23"/>
      <c r="EM50" s="23"/>
    </row>
    <row r="51" spans="1:143" s="22" customFormat="1" ht="20.25" customHeight="1">
      <c r="A51" s="20">
        <v>42</v>
      </c>
      <c r="B51" s="21" t="s">
        <v>90</v>
      </c>
      <c r="C51" s="26">
        <v>32362.9981</v>
      </c>
      <c r="D51" s="26">
        <v>3107.2075</v>
      </c>
      <c r="E51" s="27">
        <f t="shared" si="14"/>
        <v>28590.276</v>
      </c>
      <c r="F51" s="27">
        <f t="shared" si="15"/>
        <v>21403.10244205667</v>
      </c>
      <c r="G51" s="27">
        <f t="shared" si="39"/>
        <v>21612.994</v>
      </c>
      <c r="H51" s="27">
        <f t="shared" si="16"/>
        <v>100.98065950257238</v>
      </c>
      <c r="I51" s="27">
        <f t="shared" si="17"/>
        <v>75.5956115988527</v>
      </c>
      <c r="J51" s="27">
        <f t="shared" si="40"/>
        <v>9997.876</v>
      </c>
      <c r="K51" s="27">
        <f t="shared" si="41"/>
        <v>5909.43577539</v>
      </c>
      <c r="L51" s="27">
        <f t="shared" si="42"/>
        <v>6119.393999999999</v>
      </c>
      <c r="M51" s="27">
        <f t="shared" si="18"/>
        <v>103.55293182953903</v>
      </c>
      <c r="N51" s="27">
        <f t="shared" si="19"/>
        <v>61.20694035413121</v>
      </c>
      <c r="O51" s="27">
        <f t="shared" si="4"/>
        <v>2245.768</v>
      </c>
      <c r="P51" s="27">
        <f t="shared" si="20"/>
        <v>1349.9311448</v>
      </c>
      <c r="Q51" s="27">
        <f t="shared" si="43"/>
        <v>2147.981</v>
      </c>
      <c r="R51" s="27">
        <f t="shared" si="21"/>
        <v>159.1178193253876</v>
      </c>
      <c r="S51" s="28">
        <f t="shared" si="22"/>
        <v>95.64572119649047</v>
      </c>
      <c r="T51" s="30">
        <v>245.768</v>
      </c>
      <c r="U51" s="26">
        <v>147.73114479999998</v>
      </c>
      <c r="V51" s="30">
        <v>246.098</v>
      </c>
      <c r="W51" s="27">
        <f t="shared" si="23"/>
        <v>166.5850490315838</v>
      </c>
      <c r="X51" s="28">
        <f t="shared" si="24"/>
        <v>100.134272972885</v>
      </c>
      <c r="Y51" s="30">
        <v>1321.327</v>
      </c>
      <c r="Z51" s="30">
        <v>689.69305419</v>
      </c>
      <c r="AA51" s="30">
        <v>1321.327</v>
      </c>
      <c r="AB51" s="27">
        <f t="shared" si="25"/>
        <v>191.58189167959844</v>
      </c>
      <c r="AC51" s="28">
        <f t="shared" si="26"/>
        <v>100</v>
      </c>
      <c r="AD51" s="30">
        <v>2000</v>
      </c>
      <c r="AE51" s="26">
        <f t="shared" si="6"/>
        <v>1202.2</v>
      </c>
      <c r="AF51" s="30">
        <v>1901.883</v>
      </c>
      <c r="AG51" s="27">
        <f t="shared" si="27"/>
        <v>158.20021627017135</v>
      </c>
      <c r="AH51" s="28">
        <f t="shared" si="28"/>
        <v>95.09415</v>
      </c>
      <c r="AI51" s="30">
        <v>711.56</v>
      </c>
      <c r="AJ51" s="30">
        <f t="shared" si="29"/>
        <v>663.17392</v>
      </c>
      <c r="AK51" s="30">
        <v>444</v>
      </c>
      <c r="AL51" s="27">
        <f t="shared" si="30"/>
        <v>66.95076308187753</v>
      </c>
      <c r="AM51" s="28">
        <f t="shared" si="31"/>
        <v>62.398111192309855</v>
      </c>
      <c r="AN51" s="29">
        <v>0</v>
      </c>
      <c r="AO51" s="29"/>
      <c r="AP51" s="27"/>
      <c r="AQ51" s="27"/>
      <c r="AR51" s="28"/>
      <c r="AS51" s="29"/>
      <c r="AT51" s="29"/>
      <c r="AU51" s="28">
        <v>0</v>
      </c>
      <c r="AV51" s="28"/>
      <c r="AW51" s="28"/>
      <c r="AX51" s="28"/>
      <c r="AY51" s="30">
        <v>18592.4</v>
      </c>
      <c r="AZ51" s="30">
        <f t="shared" si="32"/>
        <v>15493.666666666668</v>
      </c>
      <c r="BA51" s="30">
        <v>15493.6</v>
      </c>
      <c r="BB51" s="28"/>
      <c r="BC51" s="28"/>
      <c r="BD51" s="28"/>
      <c r="BE51" s="138">
        <v>0</v>
      </c>
      <c r="BF51" s="30">
        <f t="shared" si="33"/>
        <v>0</v>
      </c>
      <c r="BG51" s="30">
        <v>0</v>
      </c>
      <c r="BH51" s="28"/>
      <c r="BI51" s="28"/>
      <c r="BJ51" s="30">
        <v>0</v>
      </c>
      <c r="BK51" s="28"/>
      <c r="BL51" s="28"/>
      <c r="BM51" s="28"/>
      <c r="BN51" s="27">
        <f t="shared" si="44"/>
        <v>4278</v>
      </c>
      <c r="BO51" s="27">
        <f t="shared" si="34"/>
        <v>2329.7988</v>
      </c>
      <c r="BP51" s="27">
        <f t="shared" si="45"/>
        <v>2092.886</v>
      </c>
      <c r="BQ51" s="27">
        <f t="shared" si="35"/>
        <v>89.83119057319456</v>
      </c>
      <c r="BR51" s="28">
        <f t="shared" si="36"/>
        <v>48.92206638616175</v>
      </c>
      <c r="BS51" s="30">
        <v>4278</v>
      </c>
      <c r="BT51" s="30">
        <v>2329.7988</v>
      </c>
      <c r="BU51" s="30">
        <v>2092.886</v>
      </c>
      <c r="BV51" s="30">
        <v>0</v>
      </c>
      <c r="BW51" s="30">
        <v>0</v>
      </c>
      <c r="BX51" s="30">
        <v>0</v>
      </c>
      <c r="BY51" s="30">
        <v>0</v>
      </c>
      <c r="BZ51" s="30">
        <v>0</v>
      </c>
      <c r="CA51" s="30">
        <v>0</v>
      </c>
      <c r="CB51" s="30">
        <v>0</v>
      </c>
      <c r="CC51" s="30">
        <v>0</v>
      </c>
      <c r="CD51" s="30">
        <v>0</v>
      </c>
      <c r="CE51" s="30">
        <v>0</v>
      </c>
      <c r="CF51" s="30">
        <v>0</v>
      </c>
      <c r="CG51" s="30">
        <v>0</v>
      </c>
      <c r="CH51" s="30">
        <v>0</v>
      </c>
      <c r="CI51" s="30">
        <v>0</v>
      </c>
      <c r="CJ51" s="30">
        <v>0</v>
      </c>
      <c r="CK51" s="30">
        <v>0</v>
      </c>
      <c r="CL51" s="30">
        <v>0</v>
      </c>
      <c r="CM51" s="30">
        <v>0</v>
      </c>
      <c r="CN51" s="30">
        <v>941.221</v>
      </c>
      <c r="CO51" s="30">
        <v>572.6388564</v>
      </c>
      <c r="CP51" s="30">
        <v>108.2</v>
      </c>
      <c r="CQ51" s="30">
        <v>941.221</v>
      </c>
      <c r="CR51" s="30">
        <v>572.6388564</v>
      </c>
      <c r="CS51" s="30">
        <v>108.2</v>
      </c>
      <c r="CT51" s="30">
        <v>0</v>
      </c>
      <c r="CU51" s="30">
        <v>0</v>
      </c>
      <c r="CV51" s="30">
        <v>0</v>
      </c>
      <c r="CW51" s="30">
        <v>0</v>
      </c>
      <c r="CX51" s="30">
        <v>0</v>
      </c>
      <c r="CY51" s="30">
        <v>0</v>
      </c>
      <c r="CZ51" s="30">
        <v>0</v>
      </c>
      <c r="DA51" s="30">
        <v>0</v>
      </c>
      <c r="DB51" s="30">
        <v>0</v>
      </c>
      <c r="DC51" s="30">
        <v>500</v>
      </c>
      <c r="DD51" s="30">
        <v>304.2</v>
      </c>
      <c r="DE51" s="30">
        <v>5</v>
      </c>
      <c r="DF51" s="30">
        <v>0</v>
      </c>
      <c r="DG51" s="27">
        <f t="shared" si="46"/>
        <v>28590.276</v>
      </c>
      <c r="DH51" s="27">
        <f t="shared" si="47"/>
        <v>21403.10244205667</v>
      </c>
      <c r="DI51" s="27">
        <f t="shared" si="48"/>
        <v>21612.994</v>
      </c>
      <c r="DJ51" s="28"/>
      <c r="DK51" s="28"/>
      <c r="DL51" s="28"/>
      <c r="DM51" s="30">
        <v>0</v>
      </c>
      <c r="DN51" s="30">
        <f t="shared" si="37"/>
        <v>0</v>
      </c>
      <c r="DO51" s="30">
        <v>0</v>
      </c>
      <c r="DP51" s="28"/>
      <c r="DQ51" s="28"/>
      <c r="DR51" s="28"/>
      <c r="DS51" s="28"/>
      <c r="DT51" s="28"/>
      <c r="DU51" s="30">
        <v>0</v>
      </c>
      <c r="DV51" s="28"/>
      <c r="DW51" s="28"/>
      <c r="DX51" s="28"/>
      <c r="DY51" s="30">
        <v>0</v>
      </c>
      <c r="DZ51" s="30">
        <f t="shared" si="38"/>
        <v>0</v>
      </c>
      <c r="EA51" s="30">
        <v>0</v>
      </c>
      <c r="EB51" s="28"/>
      <c r="EC51" s="27">
        <f t="shared" si="49"/>
        <v>0</v>
      </c>
      <c r="ED51" s="27">
        <f t="shared" si="49"/>
        <v>0</v>
      </c>
      <c r="EE51" s="27">
        <f t="shared" si="13"/>
        <v>0</v>
      </c>
      <c r="EH51" s="23"/>
      <c r="EJ51" s="23"/>
      <c r="EK51" s="23"/>
      <c r="EM51" s="23"/>
    </row>
    <row r="52" spans="1:143" s="22" customFormat="1" ht="20.25" customHeight="1">
      <c r="A52" s="20">
        <v>43</v>
      </c>
      <c r="B52" s="21" t="s">
        <v>91</v>
      </c>
      <c r="C52" s="26">
        <v>4691.0597</v>
      </c>
      <c r="D52" s="26">
        <v>6064.0125</v>
      </c>
      <c r="E52" s="27">
        <f t="shared" si="14"/>
        <v>32695.4</v>
      </c>
      <c r="F52" s="27">
        <f t="shared" si="15"/>
        <v>25458.280333333332</v>
      </c>
      <c r="G52" s="27">
        <f t="shared" si="39"/>
        <v>26119.016</v>
      </c>
      <c r="H52" s="27">
        <f t="shared" si="16"/>
        <v>102.59536645058287</v>
      </c>
      <c r="I52" s="27">
        <f t="shared" si="17"/>
        <v>79.88590443915658</v>
      </c>
      <c r="J52" s="27">
        <f t="shared" si="40"/>
        <v>7816</v>
      </c>
      <c r="K52" s="27">
        <f t="shared" si="41"/>
        <v>4725.447</v>
      </c>
      <c r="L52" s="27">
        <f t="shared" si="42"/>
        <v>5386.116</v>
      </c>
      <c r="M52" s="27">
        <f t="shared" si="18"/>
        <v>113.98109004291021</v>
      </c>
      <c r="N52" s="27">
        <f t="shared" si="19"/>
        <v>68.91141248720574</v>
      </c>
      <c r="O52" s="27">
        <f t="shared" si="4"/>
        <v>2800</v>
      </c>
      <c r="P52" s="27">
        <f t="shared" si="20"/>
        <v>1683.08</v>
      </c>
      <c r="Q52" s="27">
        <f t="shared" si="43"/>
        <v>1863.644</v>
      </c>
      <c r="R52" s="27">
        <f t="shared" si="21"/>
        <v>110.72818879672981</v>
      </c>
      <c r="S52" s="28">
        <f t="shared" si="22"/>
        <v>66.55871428571429</v>
      </c>
      <c r="T52" s="30">
        <v>0</v>
      </c>
      <c r="U52" s="26">
        <v>0</v>
      </c>
      <c r="V52" s="30">
        <v>23.232</v>
      </c>
      <c r="W52" s="27" t="e">
        <f t="shared" si="23"/>
        <v>#DIV/0!</v>
      </c>
      <c r="X52" s="28" t="e">
        <f t="shared" si="24"/>
        <v>#DIV/0!</v>
      </c>
      <c r="Y52" s="30">
        <v>1500</v>
      </c>
      <c r="Z52" s="30">
        <v>782.955</v>
      </c>
      <c r="AA52" s="30">
        <v>977.72</v>
      </c>
      <c r="AB52" s="27">
        <f t="shared" si="25"/>
        <v>124.87563142198465</v>
      </c>
      <c r="AC52" s="28">
        <f t="shared" si="26"/>
        <v>65.18133333333334</v>
      </c>
      <c r="AD52" s="30">
        <v>2800</v>
      </c>
      <c r="AE52" s="26">
        <f t="shared" si="6"/>
        <v>1683.08</v>
      </c>
      <c r="AF52" s="30">
        <v>1840.412</v>
      </c>
      <c r="AG52" s="27">
        <f t="shared" si="27"/>
        <v>109.34786225253703</v>
      </c>
      <c r="AH52" s="28">
        <f t="shared" si="28"/>
        <v>65.729</v>
      </c>
      <c r="AI52" s="30">
        <v>766</v>
      </c>
      <c r="AJ52" s="30">
        <f t="shared" si="29"/>
        <v>713.912</v>
      </c>
      <c r="AK52" s="30">
        <v>368.27</v>
      </c>
      <c r="AL52" s="27">
        <f t="shared" si="30"/>
        <v>51.58478916168939</v>
      </c>
      <c r="AM52" s="28">
        <f t="shared" si="31"/>
        <v>48.077023498694516</v>
      </c>
      <c r="AN52" s="29">
        <v>0</v>
      </c>
      <c r="AO52" s="29"/>
      <c r="AP52" s="27"/>
      <c r="AQ52" s="27"/>
      <c r="AR52" s="28"/>
      <c r="AS52" s="29"/>
      <c r="AT52" s="29"/>
      <c r="AU52" s="28">
        <v>0</v>
      </c>
      <c r="AV52" s="28"/>
      <c r="AW52" s="28"/>
      <c r="AX52" s="28"/>
      <c r="AY52" s="30">
        <v>24879.4</v>
      </c>
      <c r="AZ52" s="30">
        <f t="shared" si="32"/>
        <v>20732.833333333332</v>
      </c>
      <c r="BA52" s="30">
        <v>20732.9</v>
      </c>
      <c r="BB52" s="28"/>
      <c r="BC52" s="28"/>
      <c r="BD52" s="28"/>
      <c r="BE52" s="138">
        <v>0</v>
      </c>
      <c r="BF52" s="30">
        <f t="shared" si="33"/>
        <v>0</v>
      </c>
      <c r="BG52" s="30">
        <v>0</v>
      </c>
      <c r="BH52" s="28"/>
      <c r="BI52" s="28"/>
      <c r="BJ52" s="30">
        <v>0</v>
      </c>
      <c r="BK52" s="28"/>
      <c r="BL52" s="28"/>
      <c r="BM52" s="28"/>
      <c r="BN52" s="27">
        <f t="shared" si="44"/>
        <v>2000</v>
      </c>
      <c r="BO52" s="27">
        <f t="shared" si="34"/>
        <v>1089.2</v>
      </c>
      <c r="BP52" s="27">
        <f t="shared" si="45"/>
        <v>2090.382</v>
      </c>
      <c r="BQ52" s="27">
        <f t="shared" si="35"/>
        <v>191.91902313624678</v>
      </c>
      <c r="BR52" s="28">
        <f t="shared" si="36"/>
        <v>104.5191</v>
      </c>
      <c r="BS52" s="30">
        <v>2000</v>
      </c>
      <c r="BT52" s="30">
        <v>1089.2</v>
      </c>
      <c r="BU52" s="30">
        <v>2090.382</v>
      </c>
      <c r="BV52" s="30">
        <v>0</v>
      </c>
      <c r="BW52" s="30">
        <v>0</v>
      </c>
      <c r="BX52" s="30">
        <v>0</v>
      </c>
      <c r="BY52" s="30">
        <v>0</v>
      </c>
      <c r="BZ52" s="30">
        <v>0</v>
      </c>
      <c r="CA52" s="30">
        <v>0</v>
      </c>
      <c r="CB52" s="30">
        <v>0</v>
      </c>
      <c r="CC52" s="30">
        <v>0</v>
      </c>
      <c r="CD52" s="30">
        <v>0</v>
      </c>
      <c r="CE52" s="30">
        <v>0</v>
      </c>
      <c r="CF52" s="30">
        <v>0</v>
      </c>
      <c r="CG52" s="30">
        <v>0</v>
      </c>
      <c r="CH52" s="30">
        <v>0</v>
      </c>
      <c r="CI52" s="30">
        <v>0</v>
      </c>
      <c r="CJ52" s="30">
        <v>0</v>
      </c>
      <c r="CK52" s="30">
        <v>0</v>
      </c>
      <c r="CL52" s="30">
        <v>0</v>
      </c>
      <c r="CM52" s="30">
        <v>0</v>
      </c>
      <c r="CN52" s="30">
        <v>0</v>
      </c>
      <c r="CO52" s="30">
        <v>0</v>
      </c>
      <c r="CP52" s="30">
        <v>86.1</v>
      </c>
      <c r="CQ52" s="30">
        <v>0</v>
      </c>
      <c r="CR52" s="30">
        <v>0</v>
      </c>
      <c r="CS52" s="30">
        <v>86.1</v>
      </c>
      <c r="CT52" s="30">
        <v>0</v>
      </c>
      <c r="CU52" s="30">
        <v>0</v>
      </c>
      <c r="CV52" s="30">
        <v>0</v>
      </c>
      <c r="CW52" s="30">
        <v>0</v>
      </c>
      <c r="CX52" s="30">
        <v>0</v>
      </c>
      <c r="CY52" s="30">
        <v>0</v>
      </c>
      <c r="CZ52" s="30">
        <v>0</v>
      </c>
      <c r="DA52" s="30">
        <v>0</v>
      </c>
      <c r="DB52" s="30">
        <v>0</v>
      </c>
      <c r="DC52" s="30">
        <v>750</v>
      </c>
      <c r="DD52" s="30">
        <v>456.3</v>
      </c>
      <c r="DE52" s="30">
        <v>0</v>
      </c>
      <c r="DF52" s="30">
        <v>0</v>
      </c>
      <c r="DG52" s="27">
        <f t="shared" si="46"/>
        <v>32695.4</v>
      </c>
      <c r="DH52" s="27">
        <f t="shared" si="47"/>
        <v>25458.280333333332</v>
      </c>
      <c r="DI52" s="27">
        <f t="shared" si="48"/>
        <v>26119.016</v>
      </c>
      <c r="DJ52" s="28"/>
      <c r="DK52" s="28"/>
      <c r="DL52" s="28"/>
      <c r="DM52" s="30">
        <v>0</v>
      </c>
      <c r="DN52" s="30">
        <f t="shared" si="37"/>
        <v>0</v>
      </c>
      <c r="DO52" s="30">
        <v>0</v>
      </c>
      <c r="DP52" s="28"/>
      <c r="DQ52" s="28"/>
      <c r="DR52" s="28"/>
      <c r="DS52" s="28"/>
      <c r="DT52" s="28"/>
      <c r="DU52" s="30">
        <v>0</v>
      </c>
      <c r="DV52" s="28"/>
      <c r="DW52" s="28"/>
      <c r="DX52" s="28"/>
      <c r="DY52" s="30">
        <v>0</v>
      </c>
      <c r="DZ52" s="30">
        <f t="shared" si="38"/>
        <v>0</v>
      </c>
      <c r="EA52" s="30">
        <v>0</v>
      </c>
      <c r="EB52" s="28"/>
      <c r="EC52" s="27">
        <f t="shared" si="49"/>
        <v>0</v>
      </c>
      <c r="ED52" s="27">
        <f t="shared" si="49"/>
        <v>0</v>
      </c>
      <c r="EE52" s="27">
        <f t="shared" si="13"/>
        <v>0</v>
      </c>
      <c r="EH52" s="23"/>
      <c r="EJ52" s="23"/>
      <c r="EK52" s="23"/>
      <c r="EM52" s="23"/>
    </row>
    <row r="53" spans="1:143" s="22" customFormat="1" ht="20.25" customHeight="1">
      <c r="A53" s="20">
        <v>44</v>
      </c>
      <c r="B53" s="21" t="s">
        <v>92</v>
      </c>
      <c r="C53" s="26">
        <v>11393.1838</v>
      </c>
      <c r="D53" s="26">
        <v>4445.505</v>
      </c>
      <c r="E53" s="27">
        <f t="shared" si="14"/>
        <v>57271.4</v>
      </c>
      <c r="F53" s="27">
        <f t="shared" si="15"/>
        <v>43064.88763333333</v>
      </c>
      <c r="G53" s="27">
        <f t="shared" si="39"/>
        <v>46849.431000000004</v>
      </c>
      <c r="H53" s="27">
        <f t="shared" si="16"/>
        <v>108.78800241832592</v>
      </c>
      <c r="I53" s="27">
        <f t="shared" si="17"/>
        <v>81.80248954975782</v>
      </c>
      <c r="J53" s="27">
        <f t="shared" si="40"/>
        <v>19711</v>
      </c>
      <c r="K53" s="27">
        <f t="shared" si="41"/>
        <v>11764.5543</v>
      </c>
      <c r="L53" s="27">
        <f t="shared" si="42"/>
        <v>15549.031</v>
      </c>
      <c r="M53" s="27">
        <f t="shared" si="18"/>
        <v>132.16846642460567</v>
      </c>
      <c r="N53" s="27">
        <f t="shared" si="19"/>
        <v>78.88504388412562</v>
      </c>
      <c r="O53" s="27">
        <f t="shared" si="4"/>
        <v>6420</v>
      </c>
      <c r="P53" s="27">
        <f t="shared" si="20"/>
        <v>3859.062</v>
      </c>
      <c r="Q53" s="27">
        <f t="shared" si="43"/>
        <v>3665.0460000000003</v>
      </c>
      <c r="R53" s="27">
        <f t="shared" si="21"/>
        <v>94.97245703748736</v>
      </c>
      <c r="S53" s="28">
        <f t="shared" si="22"/>
        <v>57.08794392523365</v>
      </c>
      <c r="T53" s="30">
        <v>620</v>
      </c>
      <c r="U53" s="26">
        <v>372.682</v>
      </c>
      <c r="V53" s="30">
        <v>548.874</v>
      </c>
      <c r="W53" s="27">
        <f t="shared" si="23"/>
        <v>147.27676678777078</v>
      </c>
      <c r="X53" s="28">
        <f t="shared" si="24"/>
        <v>88.52806451612904</v>
      </c>
      <c r="Y53" s="30">
        <v>2590</v>
      </c>
      <c r="Z53" s="30">
        <v>1351.9023</v>
      </c>
      <c r="AA53" s="30">
        <v>2424.905</v>
      </c>
      <c r="AB53" s="27">
        <f t="shared" si="25"/>
        <v>179.36984055726515</v>
      </c>
      <c r="AC53" s="28">
        <f t="shared" si="26"/>
        <v>93.62567567567568</v>
      </c>
      <c r="AD53" s="30">
        <v>5800</v>
      </c>
      <c r="AE53" s="26">
        <f t="shared" si="6"/>
        <v>3486.38</v>
      </c>
      <c r="AF53" s="30">
        <v>3116.172</v>
      </c>
      <c r="AG53" s="27">
        <f t="shared" si="27"/>
        <v>89.38130668487084</v>
      </c>
      <c r="AH53" s="28">
        <f t="shared" si="28"/>
        <v>53.72710344827586</v>
      </c>
      <c r="AI53" s="30">
        <v>216</v>
      </c>
      <c r="AJ53" s="30">
        <f t="shared" si="29"/>
        <v>201.312</v>
      </c>
      <c r="AK53" s="30">
        <v>265</v>
      </c>
      <c r="AL53" s="27">
        <f t="shared" si="30"/>
        <v>131.63646479097122</v>
      </c>
      <c r="AM53" s="28">
        <f t="shared" si="31"/>
        <v>122.68518518518519</v>
      </c>
      <c r="AN53" s="29">
        <v>0</v>
      </c>
      <c r="AO53" s="29"/>
      <c r="AP53" s="27"/>
      <c r="AQ53" s="27"/>
      <c r="AR53" s="28"/>
      <c r="AS53" s="29">
        <v>0</v>
      </c>
      <c r="AT53" s="29"/>
      <c r="AU53" s="28">
        <v>0</v>
      </c>
      <c r="AV53" s="28"/>
      <c r="AW53" s="28"/>
      <c r="AX53" s="28"/>
      <c r="AY53" s="30">
        <v>37560.4</v>
      </c>
      <c r="AZ53" s="30">
        <f t="shared" si="32"/>
        <v>31300.333333333332</v>
      </c>
      <c r="BA53" s="30">
        <v>31300.4</v>
      </c>
      <c r="BB53" s="28"/>
      <c r="BC53" s="28"/>
      <c r="BD53" s="28"/>
      <c r="BE53" s="138">
        <v>0</v>
      </c>
      <c r="BF53" s="30">
        <f t="shared" si="33"/>
        <v>0</v>
      </c>
      <c r="BG53" s="30">
        <v>0</v>
      </c>
      <c r="BH53" s="28"/>
      <c r="BI53" s="28"/>
      <c r="BJ53" s="30">
        <v>0</v>
      </c>
      <c r="BK53" s="28"/>
      <c r="BL53" s="28"/>
      <c r="BM53" s="28"/>
      <c r="BN53" s="27">
        <f t="shared" si="44"/>
        <v>420</v>
      </c>
      <c r="BO53" s="27">
        <f t="shared" si="34"/>
        <v>228.73200000000003</v>
      </c>
      <c r="BP53" s="27">
        <f t="shared" si="45"/>
        <v>473.23900000000003</v>
      </c>
      <c r="BQ53" s="27">
        <f t="shared" si="35"/>
        <v>206.89671755591695</v>
      </c>
      <c r="BR53" s="28">
        <f t="shared" si="36"/>
        <v>112.67595238095238</v>
      </c>
      <c r="BS53" s="30">
        <v>180</v>
      </c>
      <c r="BT53" s="30">
        <v>98.028</v>
      </c>
      <c r="BU53" s="30">
        <v>193.239</v>
      </c>
      <c r="BV53" s="30">
        <v>0</v>
      </c>
      <c r="BW53" s="30">
        <v>0</v>
      </c>
      <c r="BX53" s="30">
        <v>0</v>
      </c>
      <c r="BY53" s="30">
        <v>0</v>
      </c>
      <c r="BZ53" s="30">
        <v>0</v>
      </c>
      <c r="CA53" s="30">
        <v>0</v>
      </c>
      <c r="CB53" s="30">
        <v>240</v>
      </c>
      <c r="CC53" s="30">
        <v>130.704</v>
      </c>
      <c r="CD53" s="30">
        <v>280</v>
      </c>
      <c r="CE53" s="30">
        <v>0</v>
      </c>
      <c r="CF53" s="30">
        <v>0</v>
      </c>
      <c r="CG53" s="30">
        <v>0</v>
      </c>
      <c r="CH53" s="30">
        <v>0</v>
      </c>
      <c r="CI53" s="30">
        <v>0</v>
      </c>
      <c r="CJ53" s="30">
        <v>0</v>
      </c>
      <c r="CK53" s="30">
        <v>0</v>
      </c>
      <c r="CL53" s="30">
        <v>0</v>
      </c>
      <c r="CM53" s="30">
        <v>0</v>
      </c>
      <c r="CN53" s="30">
        <v>10065</v>
      </c>
      <c r="CO53" s="30">
        <v>6123.546</v>
      </c>
      <c r="CP53" s="30">
        <v>8133.572</v>
      </c>
      <c r="CQ53" s="30">
        <v>1800</v>
      </c>
      <c r="CR53" s="30">
        <v>1095.12</v>
      </c>
      <c r="CS53" s="30">
        <v>1400.272</v>
      </c>
      <c r="CT53" s="30">
        <v>0</v>
      </c>
      <c r="CU53" s="30">
        <v>0</v>
      </c>
      <c r="CV53" s="30">
        <v>587.269</v>
      </c>
      <c r="CW53" s="30">
        <v>0</v>
      </c>
      <c r="CX53" s="30">
        <v>0</v>
      </c>
      <c r="CY53" s="30">
        <v>0</v>
      </c>
      <c r="CZ53" s="30">
        <v>0</v>
      </c>
      <c r="DA53" s="30">
        <v>0</v>
      </c>
      <c r="DB53" s="30">
        <v>0</v>
      </c>
      <c r="DC53" s="30">
        <v>0</v>
      </c>
      <c r="DD53" s="30">
        <v>0</v>
      </c>
      <c r="DE53" s="30">
        <v>0</v>
      </c>
      <c r="DF53" s="30">
        <v>0</v>
      </c>
      <c r="DG53" s="27">
        <f t="shared" si="46"/>
        <v>57271.4</v>
      </c>
      <c r="DH53" s="27">
        <f t="shared" si="47"/>
        <v>43064.88763333333</v>
      </c>
      <c r="DI53" s="27">
        <f t="shared" si="48"/>
        <v>46849.431000000004</v>
      </c>
      <c r="DJ53" s="28"/>
      <c r="DK53" s="28"/>
      <c r="DL53" s="28"/>
      <c r="DM53" s="30">
        <v>0</v>
      </c>
      <c r="DN53" s="30">
        <f t="shared" si="37"/>
        <v>0</v>
      </c>
      <c r="DO53" s="30">
        <v>0</v>
      </c>
      <c r="DP53" s="28"/>
      <c r="DQ53" s="28"/>
      <c r="DR53" s="28"/>
      <c r="DS53" s="28"/>
      <c r="DT53" s="28"/>
      <c r="DU53" s="30">
        <v>0</v>
      </c>
      <c r="DV53" s="28"/>
      <c r="DW53" s="28"/>
      <c r="DX53" s="28"/>
      <c r="DY53" s="30">
        <v>0</v>
      </c>
      <c r="DZ53" s="30">
        <f t="shared" si="38"/>
        <v>0</v>
      </c>
      <c r="EA53" s="30">
        <v>0</v>
      </c>
      <c r="EB53" s="28"/>
      <c r="EC53" s="27">
        <f t="shared" si="49"/>
        <v>0</v>
      </c>
      <c r="ED53" s="27">
        <f t="shared" si="49"/>
        <v>0</v>
      </c>
      <c r="EE53" s="27">
        <f t="shared" si="13"/>
        <v>0</v>
      </c>
      <c r="EH53" s="23"/>
      <c r="EJ53" s="23"/>
      <c r="EK53" s="23"/>
      <c r="EM53" s="23"/>
    </row>
    <row r="54" spans="1:143" s="22" customFormat="1" ht="20.25" customHeight="1">
      <c r="A54" s="20">
        <v>45</v>
      </c>
      <c r="B54" s="21" t="s">
        <v>93</v>
      </c>
      <c r="C54" s="26">
        <v>17.2122</v>
      </c>
      <c r="D54" s="26">
        <v>618.1598</v>
      </c>
      <c r="E54" s="27">
        <f t="shared" si="14"/>
        <v>39886.2</v>
      </c>
      <c r="F54" s="27">
        <f t="shared" si="15"/>
        <v>30218.649333333335</v>
      </c>
      <c r="G54" s="27">
        <f t="shared" si="39"/>
        <v>31906.760000000002</v>
      </c>
      <c r="H54" s="27">
        <f t="shared" si="16"/>
        <v>105.58632071223832</v>
      </c>
      <c r="I54" s="27">
        <f t="shared" si="17"/>
        <v>79.99448430785586</v>
      </c>
      <c r="J54" s="27">
        <f t="shared" si="40"/>
        <v>12155</v>
      </c>
      <c r="K54" s="27">
        <f t="shared" si="41"/>
        <v>7109.316000000001</v>
      </c>
      <c r="L54" s="27">
        <f t="shared" si="42"/>
        <v>8797.36</v>
      </c>
      <c r="M54" s="27">
        <f t="shared" si="18"/>
        <v>123.74411265443821</v>
      </c>
      <c r="N54" s="27">
        <f t="shared" si="19"/>
        <v>72.37647058823529</v>
      </c>
      <c r="O54" s="27">
        <f t="shared" si="4"/>
        <v>5330</v>
      </c>
      <c r="P54" s="27">
        <f t="shared" si="20"/>
        <v>3203.863</v>
      </c>
      <c r="Q54" s="27">
        <f t="shared" si="43"/>
        <v>4478.5456</v>
      </c>
      <c r="R54" s="27">
        <f t="shared" si="21"/>
        <v>139.7858023267537</v>
      </c>
      <c r="S54" s="28">
        <f t="shared" si="22"/>
        <v>84.02524577861163</v>
      </c>
      <c r="T54" s="30">
        <v>330</v>
      </c>
      <c r="U54" s="26">
        <v>198.363</v>
      </c>
      <c r="V54" s="30">
        <v>269.5456</v>
      </c>
      <c r="W54" s="27">
        <f t="shared" si="23"/>
        <v>135.88501887952893</v>
      </c>
      <c r="X54" s="28">
        <f t="shared" si="24"/>
        <v>81.68048484848485</v>
      </c>
      <c r="Y54" s="30">
        <v>2500</v>
      </c>
      <c r="Z54" s="30">
        <v>1304.925</v>
      </c>
      <c r="AA54" s="30">
        <v>2207.0144</v>
      </c>
      <c r="AB54" s="27">
        <f t="shared" si="25"/>
        <v>169.1295974864456</v>
      </c>
      <c r="AC54" s="28">
        <f t="shared" si="26"/>
        <v>88.280576</v>
      </c>
      <c r="AD54" s="30">
        <v>5000</v>
      </c>
      <c r="AE54" s="26">
        <f t="shared" si="6"/>
        <v>3005.5</v>
      </c>
      <c r="AF54" s="30">
        <v>4209</v>
      </c>
      <c r="AG54" s="27">
        <f t="shared" si="27"/>
        <v>140.04325403427052</v>
      </c>
      <c r="AH54" s="28">
        <f t="shared" si="28"/>
        <v>84.17999999999999</v>
      </c>
      <c r="AI54" s="30">
        <v>100</v>
      </c>
      <c r="AJ54" s="30">
        <f t="shared" si="29"/>
        <v>93.2</v>
      </c>
      <c r="AK54" s="30">
        <v>252.8</v>
      </c>
      <c r="AL54" s="27">
        <f t="shared" si="30"/>
        <v>271.2446351931331</v>
      </c>
      <c r="AM54" s="28">
        <f t="shared" si="31"/>
        <v>252.8</v>
      </c>
      <c r="AN54" s="29">
        <v>0</v>
      </c>
      <c r="AO54" s="29"/>
      <c r="AP54" s="27"/>
      <c r="AQ54" s="27"/>
      <c r="AR54" s="28"/>
      <c r="AS54" s="29">
        <v>0</v>
      </c>
      <c r="AT54" s="29"/>
      <c r="AU54" s="28">
        <v>0</v>
      </c>
      <c r="AV54" s="28"/>
      <c r="AW54" s="28"/>
      <c r="AX54" s="28"/>
      <c r="AY54" s="30">
        <v>27731.2</v>
      </c>
      <c r="AZ54" s="30">
        <f t="shared" si="32"/>
        <v>23109.333333333336</v>
      </c>
      <c r="BA54" s="30">
        <v>23109.4</v>
      </c>
      <c r="BB54" s="28"/>
      <c r="BC54" s="28"/>
      <c r="BD54" s="28"/>
      <c r="BE54" s="138">
        <v>0</v>
      </c>
      <c r="BF54" s="30">
        <f t="shared" si="33"/>
        <v>0</v>
      </c>
      <c r="BG54" s="30">
        <v>0</v>
      </c>
      <c r="BH54" s="28"/>
      <c r="BI54" s="28"/>
      <c r="BJ54" s="30">
        <v>0</v>
      </c>
      <c r="BK54" s="28"/>
      <c r="BL54" s="28"/>
      <c r="BM54" s="28"/>
      <c r="BN54" s="27">
        <f t="shared" si="44"/>
        <v>990</v>
      </c>
      <c r="BO54" s="27">
        <f t="shared" si="34"/>
        <v>539.154</v>
      </c>
      <c r="BP54" s="27">
        <f t="shared" si="45"/>
        <v>669</v>
      </c>
      <c r="BQ54" s="27">
        <f t="shared" si="35"/>
        <v>124.08328603701355</v>
      </c>
      <c r="BR54" s="28">
        <f t="shared" si="36"/>
        <v>67.57575757575758</v>
      </c>
      <c r="BS54" s="30">
        <v>927</v>
      </c>
      <c r="BT54" s="30">
        <v>504.8442</v>
      </c>
      <c r="BU54" s="30">
        <v>536</v>
      </c>
      <c r="BV54" s="30">
        <v>0</v>
      </c>
      <c r="BW54" s="30">
        <v>0</v>
      </c>
      <c r="BX54" s="30">
        <v>70</v>
      </c>
      <c r="BY54" s="30">
        <v>0</v>
      </c>
      <c r="BZ54" s="30">
        <v>0</v>
      </c>
      <c r="CA54" s="30">
        <v>0</v>
      </c>
      <c r="CB54" s="30">
        <v>63</v>
      </c>
      <c r="CC54" s="30">
        <v>34.3098</v>
      </c>
      <c r="CD54" s="30">
        <v>63</v>
      </c>
      <c r="CE54" s="30">
        <v>0</v>
      </c>
      <c r="CF54" s="30">
        <v>0</v>
      </c>
      <c r="CG54" s="30">
        <v>0</v>
      </c>
      <c r="CH54" s="30">
        <v>0</v>
      </c>
      <c r="CI54" s="30">
        <v>0</v>
      </c>
      <c r="CJ54" s="30">
        <v>0</v>
      </c>
      <c r="CK54" s="30">
        <v>0</v>
      </c>
      <c r="CL54" s="30">
        <v>0</v>
      </c>
      <c r="CM54" s="30">
        <v>0</v>
      </c>
      <c r="CN54" s="30">
        <v>3235</v>
      </c>
      <c r="CO54" s="30">
        <v>1968.1740000000002</v>
      </c>
      <c r="CP54" s="30">
        <v>1190</v>
      </c>
      <c r="CQ54" s="30">
        <v>2360</v>
      </c>
      <c r="CR54" s="30">
        <v>1435.824</v>
      </c>
      <c r="CS54" s="30">
        <v>1090</v>
      </c>
      <c r="CT54" s="30">
        <v>0</v>
      </c>
      <c r="CU54" s="30">
        <v>0</v>
      </c>
      <c r="CV54" s="30">
        <v>0</v>
      </c>
      <c r="CW54" s="30">
        <v>0</v>
      </c>
      <c r="CX54" s="30">
        <v>0</v>
      </c>
      <c r="CY54" s="30">
        <v>0</v>
      </c>
      <c r="CZ54" s="30">
        <v>0</v>
      </c>
      <c r="DA54" s="30">
        <v>0</v>
      </c>
      <c r="DB54" s="30">
        <v>0</v>
      </c>
      <c r="DC54" s="30">
        <v>0</v>
      </c>
      <c r="DD54" s="30">
        <v>0</v>
      </c>
      <c r="DE54" s="30">
        <v>0</v>
      </c>
      <c r="DF54" s="30">
        <v>0</v>
      </c>
      <c r="DG54" s="27">
        <f t="shared" si="46"/>
        <v>39886.2</v>
      </c>
      <c r="DH54" s="27">
        <f t="shared" si="47"/>
        <v>30218.649333333335</v>
      </c>
      <c r="DI54" s="27">
        <f t="shared" si="48"/>
        <v>31906.760000000002</v>
      </c>
      <c r="DJ54" s="28"/>
      <c r="DK54" s="28"/>
      <c r="DL54" s="28"/>
      <c r="DM54" s="30">
        <v>0</v>
      </c>
      <c r="DN54" s="30">
        <f t="shared" si="37"/>
        <v>0</v>
      </c>
      <c r="DO54" s="30">
        <v>0</v>
      </c>
      <c r="DP54" s="28"/>
      <c r="DQ54" s="28"/>
      <c r="DR54" s="28"/>
      <c r="DS54" s="28"/>
      <c r="DT54" s="28"/>
      <c r="DU54" s="30">
        <v>0</v>
      </c>
      <c r="DV54" s="28"/>
      <c r="DW54" s="28"/>
      <c r="DX54" s="28"/>
      <c r="DY54" s="30">
        <v>0</v>
      </c>
      <c r="DZ54" s="30">
        <f t="shared" si="38"/>
        <v>0</v>
      </c>
      <c r="EA54" s="30">
        <v>0</v>
      </c>
      <c r="EB54" s="28"/>
      <c r="EC54" s="27">
        <f t="shared" si="49"/>
        <v>0</v>
      </c>
      <c r="ED54" s="27">
        <f t="shared" si="49"/>
        <v>0</v>
      </c>
      <c r="EE54" s="27">
        <f t="shared" si="13"/>
        <v>0</v>
      </c>
      <c r="EH54" s="23"/>
      <c r="EJ54" s="23"/>
      <c r="EK54" s="23"/>
      <c r="EM54" s="23"/>
    </row>
    <row r="55" spans="1:143" s="22" customFormat="1" ht="20.25" customHeight="1">
      <c r="A55" s="20">
        <v>46</v>
      </c>
      <c r="B55" s="21" t="s">
        <v>94</v>
      </c>
      <c r="C55" s="26">
        <v>162.8992</v>
      </c>
      <c r="D55" s="26">
        <v>134.4</v>
      </c>
      <c r="E55" s="27">
        <f t="shared" si="14"/>
        <v>5478</v>
      </c>
      <c r="F55" s="27">
        <f t="shared" si="15"/>
        <v>4041.567533333333</v>
      </c>
      <c r="G55" s="27">
        <f t="shared" si="39"/>
        <v>4306.360000000001</v>
      </c>
      <c r="H55" s="27">
        <f t="shared" si="16"/>
        <v>106.55172688524337</v>
      </c>
      <c r="I55" s="27">
        <f t="shared" si="17"/>
        <v>78.61190215407083</v>
      </c>
      <c r="J55" s="27">
        <f t="shared" si="40"/>
        <v>1832</v>
      </c>
      <c r="K55" s="27">
        <f t="shared" si="41"/>
        <v>1003.2342</v>
      </c>
      <c r="L55" s="27">
        <f t="shared" si="42"/>
        <v>1267.96</v>
      </c>
      <c r="M55" s="27">
        <f t="shared" si="18"/>
        <v>126.38723839358748</v>
      </c>
      <c r="N55" s="27">
        <f t="shared" si="19"/>
        <v>69.2117903930131</v>
      </c>
      <c r="O55" s="27">
        <f t="shared" si="4"/>
        <v>360</v>
      </c>
      <c r="P55" s="27">
        <f t="shared" si="20"/>
        <v>216.39600000000002</v>
      </c>
      <c r="Q55" s="27">
        <f t="shared" si="43"/>
        <v>280.58</v>
      </c>
      <c r="R55" s="27">
        <f t="shared" si="21"/>
        <v>129.6604373463465</v>
      </c>
      <c r="S55" s="28">
        <f t="shared" si="22"/>
        <v>77.93888888888888</v>
      </c>
      <c r="T55" s="30">
        <v>0</v>
      </c>
      <c r="U55" s="26">
        <v>0</v>
      </c>
      <c r="V55" s="30">
        <v>0.08</v>
      </c>
      <c r="W55" s="27" t="e">
        <f t="shared" si="23"/>
        <v>#DIV/0!</v>
      </c>
      <c r="X55" s="28" t="e">
        <f t="shared" si="24"/>
        <v>#DIV/0!</v>
      </c>
      <c r="Y55" s="30">
        <v>860</v>
      </c>
      <c r="Z55" s="30">
        <v>448.8942</v>
      </c>
      <c r="AA55" s="30">
        <v>596.588</v>
      </c>
      <c r="AB55" s="27">
        <f t="shared" si="25"/>
        <v>132.90169487598635</v>
      </c>
      <c r="AC55" s="28">
        <f t="shared" si="26"/>
        <v>69.37069767441861</v>
      </c>
      <c r="AD55" s="30">
        <v>360</v>
      </c>
      <c r="AE55" s="26">
        <f t="shared" si="6"/>
        <v>216.39600000000002</v>
      </c>
      <c r="AF55" s="30">
        <v>280.5</v>
      </c>
      <c r="AG55" s="27">
        <f t="shared" si="27"/>
        <v>129.62346808628624</v>
      </c>
      <c r="AH55" s="28">
        <f t="shared" si="28"/>
        <v>77.91666666666667</v>
      </c>
      <c r="AI55" s="30">
        <v>12</v>
      </c>
      <c r="AJ55" s="30">
        <f t="shared" si="29"/>
        <v>11.184</v>
      </c>
      <c r="AK55" s="30">
        <v>0</v>
      </c>
      <c r="AL55" s="27">
        <f t="shared" si="30"/>
        <v>0</v>
      </c>
      <c r="AM55" s="28">
        <f t="shared" si="31"/>
        <v>0</v>
      </c>
      <c r="AN55" s="29">
        <v>0</v>
      </c>
      <c r="AO55" s="29"/>
      <c r="AP55" s="27"/>
      <c r="AQ55" s="27"/>
      <c r="AR55" s="28"/>
      <c r="AS55" s="29">
        <v>0</v>
      </c>
      <c r="AT55" s="29"/>
      <c r="AU55" s="28">
        <v>0</v>
      </c>
      <c r="AV55" s="28"/>
      <c r="AW55" s="28"/>
      <c r="AX55" s="28"/>
      <c r="AY55" s="30">
        <v>3646</v>
      </c>
      <c r="AZ55" s="30">
        <f t="shared" si="32"/>
        <v>3038.333333333333</v>
      </c>
      <c r="BA55" s="30">
        <v>3038.4</v>
      </c>
      <c r="BB55" s="28"/>
      <c r="BC55" s="28"/>
      <c r="BD55" s="28"/>
      <c r="BE55" s="138">
        <v>0</v>
      </c>
      <c r="BF55" s="30">
        <f t="shared" si="33"/>
        <v>0</v>
      </c>
      <c r="BG55" s="30">
        <v>0</v>
      </c>
      <c r="BH55" s="28"/>
      <c r="BI55" s="28"/>
      <c r="BJ55" s="30">
        <v>0</v>
      </c>
      <c r="BK55" s="28"/>
      <c r="BL55" s="28"/>
      <c r="BM55" s="28"/>
      <c r="BN55" s="27">
        <f t="shared" si="44"/>
        <v>600</v>
      </c>
      <c r="BO55" s="27">
        <f t="shared" si="34"/>
        <v>326.76</v>
      </c>
      <c r="BP55" s="27">
        <f t="shared" si="45"/>
        <v>390.792</v>
      </c>
      <c r="BQ55" s="27">
        <f t="shared" si="35"/>
        <v>119.59603378626515</v>
      </c>
      <c r="BR55" s="28">
        <f t="shared" si="36"/>
        <v>65.132</v>
      </c>
      <c r="BS55" s="30">
        <v>600</v>
      </c>
      <c r="BT55" s="30">
        <v>326.76</v>
      </c>
      <c r="BU55" s="30">
        <v>390.792</v>
      </c>
      <c r="BV55" s="30">
        <v>0</v>
      </c>
      <c r="BW55" s="30">
        <v>0</v>
      </c>
      <c r="BX55" s="30">
        <v>0</v>
      </c>
      <c r="BY55" s="30">
        <v>0</v>
      </c>
      <c r="BZ55" s="30">
        <v>0</v>
      </c>
      <c r="CA55" s="30">
        <v>0</v>
      </c>
      <c r="CB55" s="30">
        <v>0</v>
      </c>
      <c r="CC55" s="30">
        <v>0</v>
      </c>
      <c r="CD55" s="30">
        <v>0</v>
      </c>
      <c r="CE55" s="30">
        <v>0</v>
      </c>
      <c r="CF55" s="30">
        <v>0</v>
      </c>
      <c r="CG55" s="30">
        <v>0</v>
      </c>
      <c r="CH55" s="30">
        <v>0</v>
      </c>
      <c r="CI55" s="30">
        <v>0</v>
      </c>
      <c r="CJ55" s="30">
        <v>0</v>
      </c>
      <c r="CK55" s="30">
        <v>0</v>
      </c>
      <c r="CL55" s="30">
        <v>0</v>
      </c>
      <c r="CM55" s="30">
        <v>0</v>
      </c>
      <c r="CN55" s="30">
        <v>0</v>
      </c>
      <c r="CO55" s="30">
        <v>0</v>
      </c>
      <c r="CP55" s="30">
        <v>0</v>
      </c>
      <c r="CQ55" s="30">
        <v>0</v>
      </c>
      <c r="CR55" s="30">
        <v>0</v>
      </c>
      <c r="CS55" s="30">
        <v>0</v>
      </c>
      <c r="CT55" s="30">
        <v>0</v>
      </c>
      <c r="CU55" s="30">
        <v>0</v>
      </c>
      <c r="CV55" s="30">
        <v>0</v>
      </c>
      <c r="CW55" s="30">
        <v>0</v>
      </c>
      <c r="CX55" s="30">
        <v>0</v>
      </c>
      <c r="CY55" s="30">
        <v>0</v>
      </c>
      <c r="CZ55" s="30">
        <v>0</v>
      </c>
      <c r="DA55" s="30">
        <v>0</v>
      </c>
      <c r="DB55" s="30">
        <v>0</v>
      </c>
      <c r="DC55" s="30">
        <v>0</v>
      </c>
      <c r="DD55" s="30">
        <v>0</v>
      </c>
      <c r="DE55" s="30">
        <v>0</v>
      </c>
      <c r="DF55" s="30">
        <v>0</v>
      </c>
      <c r="DG55" s="27">
        <f t="shared" si="46"/>
        <v>5478</v>
      </c>
      <c r="DH55" s="27">
        <f t="shared" si="47"/>
        <v>4041.567533333333</v>
      </c>
      <c r="DI55" s="27">
        <f t="shared" si="48"/>
        <v>4306.360000000001</v>
      </c>
      <c r="DJ55" s="28"/>
      <c r="DK55" s="28"/>
      <c r="DL55" s="28"/>
      <c r="DM55" s="30">
        <v>0</v>
      </c>
      <c r="DN55" s="30">
        <f t="shared" si="37"/>
        <v>0</v>
      </c>
      <c r="DO55" s="30">
        <v>0</v>
      </c>
      <c r="DP55" s="28"/>
      <c r="DQ55" s="28"/>
      <c r="DR55" s="28"/>
      <c r="DS55" s="28"/>
      <c r="DT55" s="28"/>
      <c r="DU55" s="30">
        <v>0</v>
      </c>
      <c r="DV55" s="28"/>
      <c r="DW55" s="28"/>
      <c r="DX55" s="28"/>
      <c r="DY55" s="30">
        <v>0</v>
      </c>
      <c r="DZ55" s="30">
        <f t="shared" si="38"/>
        <v>0</v>
      </c>
      <c r="EA55" s="30">
        <v>0</v>
      </c>
      <c r="EB55" s="28"/>
      <c r="EC55" s="27">
        <f t="shared" si="49"/>
        <v>0</v>
      </c>
      <c r="ED55" s="27">
        <f t="shared" si="49"/>
        <v>0</v>
      </c>
      <c r="EE55" s="27">
        <f t="shared" si="13"/>
        <v>0</v>
      </c>
      <c r="EH55" s="23"/>
      <c r="EJ55" s="23"/>
      <c r="EK55" s="23"/>
      <c r="EM55" s="23"/>
    </row>
    <row r="56" spans="1:143" s="22" customFormat="1" ht="20.25" customHeight="1">
      <c r="A56" s="20">
        <v>47</v>
      </c>
      <c r="B56" s="21" t="s">
        <v>95</v>
      </c>
      <c r="C56" s="26">
        <v>81.9593</v>
      </c>
      <c r="D56" s="26">
        <v>340.872</v>
      </c>
      <c r="E56" s="27">
        <f t="shared" si="14"/>
        <v>15618.099999999999</v>
      </c>
      <c r="F56" s="27">
        <f t="shared" si="15"/>
        <v>11994.889993333334</v>
      </c>
      <c r="G56" s="27">
        <f t="shared" si="39"/>
        <v>12350.586000000001</v>
      </c>
      <c r="H56" s="27">
        <f t="shared" si="16"/>
        <v>102.9653961550657</v>
      </c>
      <c r="I56" s="27">
        <f t="shared" si="17"/>
        <v>79.07867154135268</v>
      </c>
      <c r="J56" s="27">
        <f t="shared" si="40"/>
        <v>3711</v>
      </c>
      <c r="K56" s="27">
        <f t="shared" si="41"/>
        <v>2072.3066599999997</v>
      </c>
      <c r="L56" s="27">
        <f t="shared" si="42"/>
        <v>2428.086</v>
      </c>
      <c r="M56" s="27">
        <f t="shared" si="18"/>
        <v>117.16827662948302</v>
      </c>
      <c r="N56" s="27">
        <f t="shared" si="19"/>
        <v>65.42942603071947</v>
      </c>
      <c r="O56" s="27">
        <f t="shared" si="4"/>
        <v>890</v>
      </c>
      <c r="P56" s="27">
        <f t="shared" si="20"/>
        <v>534.9789999999999</v>
      </c>
      <c r="Q56" s="27">
        <f t="shared" si="43"/>
        <v>452.40999999999997</v>
      </c>
      <c r="R56" s="27">
        <f t="shared" si="21"/>
        <v>84.56593623301102</v>
      </c>
      <c r="S56" s="28">
        <f t="shared" si="22"/>
        <v>50.83258426966292</v>
      </c>
      <c r="T56" s="30">
        <v>28</v>
      </c>
      <c r="U56" s="26">
        <v>16.8308</v>
      </c>
      <c r="V56" s="30">
        <v>0.01</v>
      </c>
      <c r="W56" s="27">
        <f t="shared" si="23"/>
        <v>0.0594148822397034</v>
      </c>
      <c r="X56" s="28">
        <f t="shared" si="24"/>
        <v>0.03571428571428571</v>
      </c>
      <c r="Y56" s="30">
        <v>1858</v>
      </c>
      <c r="Z56" s="30">
        <v>969.82026</v>
      </c>
      <c r="AA56" s="30">
        <v>1181.238</v>
      </c>
      <c r="AB56" s="27">
        <f t="shared" si="25"/>
        <v>121.79968275771019</v>
      </c>
      <c r="AC56" s="28">
        <f t="shared" si="26"/>
        <v>63.57578040904198</v>
      </c>
      <c r="AD56" s="30">
        <v>862</v>
      </c>
      <c r="AE56" s="26">
        <f t="shared" si="6"/>
        <v>518.1482</v>
      </c>
      <c r="AF56" s="30">
        <v>452.4</v>
      </c>
      <c r="AG56" s="27">
        <f t="shared" si="27"/>
        <v>87.3109276457971</v>
      </c>
      <c r="AH56" s="28">
        <f t="shared" si="28"/>
        <v>52.48259860788863</v>
      </c>
      <c r="AI56" s="30">
        <v>40</v>
      </c>
      <c r="AJ56" s="30">
        <f t="shared" si="29"/>
        <v>37.28</v>
      </c>
      <c r="AK56" s="30">
        <v>0</v>
      </c>
      <c r="AL56" s="27">
        <f t="shared" si="30"/>
        <v>0</v>
      </c>
      <c r="AM56" s="28">
        <f t="shared" si="31"/>
        <v>0</v>
      </c>
      <c r="AN56" s="29">
        <v>0</v>
      </c>
      <c r="AO56" s="29"/>
      <c r="AP56" s="27"/>
      <c r="AQ56" s="27"/>
      <c r="AR56" s="28"/>
      <c r="AS56" s="29">
        <v>0</v>
      </c>
      <c r="AT56" s="29"/>
      <c r="AU56" s="28">
        <v>0</v>
      </c>
      <c r="AV56" s="28"/>
      <c r="AW56" s="28"/>
      <c r="AX56" s="28"/>
      <c r="AY56" s="30">
        <v>11907.1</v>
      </c>
      <c r="AZ56" s="30">
        <f t="shared" si="32"/>
        <v>9922.583333333334</v>
      </c>
      <c r="BA56" s="30">
        <v>9922.5</v>
      </c>
      <c r="BB56" s="28"/>
      <c r="BC56" s="28"/>
      <c r="BD56" s="28"/>
      <c r="BE56" s="138">
        <v>0</v>
      </c>
      <c r="BF56" s="30">
        <f t="shared" si="33"/>
        <v>0</v>
      </c>
      <c r="BG56" s="30">
        <v>0</v>
      </c>
      <c r="BH56" s="28"/>
      <c r="BI56" s="28"/>
      <c r="BJ56" s="30">
        <v>0</v>
      </c>
      <c r="BK56" s="28"/>
      <c r="BL56" s="28"/>
      <c r="BM56" s="28"/>
      <c r="BN56" s="27">
        <f t="shared" si="44"/>
        <v>491</v>
      </c>
      <c r="BO56" s="27">
        <f t="shared" si="34"/>
        <v>267.3986</v>
      </c>
      <c r="BP56" s="27">
        <f t="shared" si="45"/>
        <v>770.564</v>
      </c>
      <c r="BQ56" s="27">
        <f t="shared" si="35"/>
        <v>288.1705438996315</v>
      </c>
      <c r="BR56" s="28">
        <f t="shared" si="36"/>
        <v>156.93767820773928</v>
      </c>
      <c r="BS56" s="30">
        <v>491</v>
      </c>
      <c r="BT56" s="30">
        <v>267.3986</v>
      </c>
      <c r="BU56" s="30">
        <v>770.564</v>
      </c>
      <c r="BV56" s="30">
        <v>0</v>
      </c>
      <c r="BW56" s="30">
        <v>0</v>
      </c>
      <c r="BX56" s="30">
        <v>0</v>
      </c>
      <c r="BY56" s="30">
        <v>0</v>
      </c>
      <c r="BZ56" s="30">
        <v>0</v>
      </c>
      <c r="CA56" s="30">
        <v>0</v>
      </c>
      <c r="CB56" s="30">
        <v>0</v>
      </c>
      <c r="CC56" s="30">
        <v>0</v>
      </c>
      <c r="CD56" s="30">
        <v>0</v>
      </c>
      <c r="CE56" s="30">
        <v>0</v>
      </c>
      <c r="CF56" s="30">
        <v>0</v>
      </c>
      <c r="CG56" s="30">
        <v>0</v>
      </c>
      <c r="CH56" s="30">
        <v>0</v>
      </c>
      <c r="CI56" s="30">
        <v>0</v>
      </c>
      <c r="CJ56" s="30">
        <v>0</v>
      </c>
      <c r="CK56" s="30">
        <v>0</v>
      </c>
      <c r="CL56" s="30">
        <v>0</v>
      </c>
      <c r="CM56" s="30">
        <v>0</v>
      </c>
      <c r="CN56" s="30">
        <v>432</v>
      </c>
      <c r="CO56" s="30">
        <v>262.82880000000006</v>
      </c>
      <c r="CP56" s="30">
        <v>2.874</v>
      </c>
      <c r="CQ56" s="30">
        <v>432</v>
      </c>
      <c r="CR56" s="30">
        <v>262.82880000000006</v>
      </c>
      <c r="CS56" s="30">
        <v>2.874</v>
      </c>
      <c r="CT56" s="30">
        <v>0</v>
      </c>
      <c r="CU56" s="30">
        <v>0</v>
      </c>
      <c r="CV56" s="30">
        <v>0</v>
      </c>
      <c r="CW56" s="30">
        <v>0</v>
      </c>
      <c r="CX56" s="30">
        <v>0</v>
      </c>
      <c r="CY56" s="30">
        <v>0</v>
      </c>
      <c r="CZ56" s="30">
        <v>0</v>
      </c>
      <c r="DA56" s="30">
        <v>0</v>
      </c>
      <c r="DB56" s="30">
        <v>0</v>
      </c>
      <c r="DC56" s="30">
        <v>0</v>
      </c>
      <c r="DD56" s="30">
        <v>0</v>
      </c>
      <c r="DE56" s="30">
        <v>21</v>
      </c>
      <c r="DF56" s="30">
        <v>0</v>
      </c>
      <c r="DG56" s="27">
        <f t="shared" si="46"/>
        <v>15618.1</v>
      </c>
      <c r="DH56" s="27">
        <f t="shared" si="47"/>
        <v>11994.889993333334</v>
      </c>
      <c r="DI56" s="27">
        <f t="shared" si="48"/>
        <v>12350.586000000001</v>
      </c>
      <c r="DJ56" s="28"/>
      <c r="DK56" s="28"/>
      <c r="DL56" s="28"/>
      <c r="DM56" s="30">
        <v>0</v>
      </c>
      <c r="DN56" s="30">
        <f t="shared" si="37"/>
        <v>0</v>
      </c>
      <c r="DO56" s="30">
        <v>0</v>
      </c>
      <c r="DP56" s="28"/>
      <c r="DQ56" s="28"/>
      <c r="DR56" s="28"/>
      <c r="DS56" s="28"/>
      <c r="DT56" s="28"/>
      <c r="DU56" s="30">
        <v>0</v>
      </c>
      <c r="DV56" s="28"/>
      <c r="DW56" s="28"/>
      <c r="DX56" s="28"/>
      <c r="DY56" s="30">
        <v>849</v>
      </c>
      <c r="DZ56" s="30">
        <f t="shared" si="38"/>
        <v>707.5</v>
      </c>
      <c r="EA56" s="30">
        <v>849</v>
      </c>
      <c r="EB56" s="28"/>
      <c r="EC56" s="27">
        <f t="shared" si="49"/>
        <v>849</v>
      </c>
      <c r="ED56" s="27">
        <f t="shared" si="49"/>
        <v>707.5</v>
      </c>
      <c r="EE56" s="27">
        <f t="shared" si="13"/>
        <v>849</v>
      </c>
      <c r="EH56" s="23"/>
      <c r="EJ56" s="23"/>
      <c r="EK56" s="23"/>
      <c r="EM56" s="23"/>
    </row>
    <row r="57" spans="1:143" s="22" customFormat="1" ht="20.25" customHeight="1">
      <c r="A57" s="20">
        <v>48</v>
      </c>
      <c r="B57" s="21" t="s">
        <v>96</v>
      </c>
      <c r="C57" s="26">
        <v>7791.9424</v>
      </c>
      <c r="D57" s="26">
        <v>11773.8107</v>
      </c>
      <c r="E57" s="27">
        <f t="shared" si="14"/>
        <v>69530.70000000001</v>
      </c>
      <c r="F57" s="27">
        <f t="shared" si="15"/>
        <v>49221.021106666674</v>
      </c>
      <c r="G57" s="27">
        <f t="shared" si="39"/>
        <v>61256.116</v>
      </c>
      <c r="H57" s="27">
        <f t="shared" si="16"/>
        <v>124.45112803989198</v>
      </c>
      <c r="I57" s="27">
        <f t="shared" si="17"/>
        <v>88.0993805613923</v>
      </c>
      <c r="J57" s="27">
        <f t="shared" si="40"/>
        <v>33009.4</v>
      </c>
      <c r="K57" s="27">
        <f t="shared" si="41"/>
        <v>18786.604440000003</v>
      </c>
      <c r="L57" s="27">
        <f t="shared" si="42"/>
        <v>30741.616</v>
      </c>
      <c r="M57" s="27">
        <f t="shared" si="18"/>
        <v>163.6358294452917</v>
      </c>
      <c r="N57" s="27">
        <f t="shared" si="19"/>
        <v>93.12988421479942</v>
      </c>
      <c r="O57" s="27">
        <f t="shared" si="4"/>
        <v>6100</v>
      </c>
      <c r="P57" s="27">
        <f t="shared" si="20"/>
        <v>3666.71</v>
      </c>
      <c r="Q57" s="27">
        <f t="shared" si="43"/>
        <v>5431.151</v>
      </c>
      <c r="R57" s="27">
        <f t="shared" si="21"/>
        <v>148.12054948441516</v>
      </c>
      <c r="S57" s="28">
        <f t="shared" si="22"/>
        <v>89.03526229508196</v>
      </c>
      <c r="T57" s="30">
        <v>100</v>
      </c>
      <c r="U57" s="26">
        <v>60.11</v>
      </c>
      <c r="V57" s="30">
        <v>100.351</v>
      </c>
      <c r="W57" s="27">
        <f t="shared" si="23"/>
        <v>166.94559973382133</v>
      </c>
      <c r="X57" s="28">
        <f t="shared" si="24"/>
        <v>100.35099999999998</v>
      </c>
      <c r="Y57" s="30">
        <v>15000</v>
      </c>
      <c r="Z57" s="30">
        <v>7829.55</v>
      </c>
      <c r="AA57" s="30">
        <v>15064.895</v>
      </c>
      <c r="AB57" s="27">
        <f t="shared" si="25"/>
        <v>192.41073880363496</v>
      </c>
      <c r="AC57" s="28">
        <f t="shared" si="26"/>
        <v>100.43263333333334</v>
      </c>
      <c r="AD57" s="30">
        <v>6000</v>
      </c>
      <c r="AE57" s="26">
        <f t="shared" si="6"/>
        <v>3606.6</v>
      </c>
      <c r="AF57" s="30">
        <v>5330.8</v>
      </c>
      <c r="AG57" s="27">
        <f t="shared" si="27"/>
        <v>147.8067986469251</v>
      </c>
      <c r="AH57" s="28">
        <f t="shared" si="28"/>
        <v>88.84666666666668</v>
      </c>
      <c r="AI57" s="30">
        <v>298</v>
      </c>
      <c r="AJ57" s="30">
        <f t="shared" si="29"/>
        <v>277.736</v>
      </c>
      <c r="AK57" s="30">
        <v>381.87</v>
      </c>
      <c r="AL57" s="27">
        <f t="shared" si="30"/>
        <v>137.49387907941355</v>
      </c>
      <c r="AM57" s="28">
        <f t="shared" si="31"/>
        <v>128.14429530201343</v>
      </c>
      <c r="AN57" s="29">
        <v>0</v>
      </c>
      <c r="AO57" s="29"/>
      <c r="AP57" s="27"/>
      <c r="AQ57" s="27"/>
      <c r="AR57" s="28"/>
      <c r="AS57" s="29">
        <v>0</v>
      </c>
      <c r="AT57" s="29"/>
      <c r="AU57" s="28">
        <v>0</v>
      </c>
      <c r="AV57" s="28"/>
      <c r="AW57" s="28"/>
      <c r="AX57" s="28"/>
      <c r="AY57" s="30">
        <v>36521.3</v>
      </c>
      <c r="AZ57" s="30">
        <f t="shared" si="32"/>
        <v>30434.41666666667</v>
      </c>
      <c r="BA57" s="30">
        <v>30434.5</v>
      </c>
      <c r="BB57" s="28"/>
      <c r="BC57" s="28"/>
      <c r="BD57" s="28"/>
      <c r="BE57" s="138">
        <v>0</v>
      </c>
      <c r="BF57" s="30">
        <f t="shared" si="33"/>
        <v>0</v>
      </c>
      <c r="BG57" s="30">
        <v>0</v>
      </c>
      <c r="BH57" s="28"/>
      <c r="BI57" s="28"/>
      <c r="BJ57" s="30">
        <v>0</v>
      </c>
      <c r="BK57" s="28"/>
      <c r="BL57" s="28"/>
      <c r="BM57" s="28"/>
      <c r="BN57" s="27">
        <f t="shared" si="44"/>
        <v>811.4</v>
      </c>
      <c r="BO57" s="27">
        <f t="shared" si="34"/>
        <v>441.88843999999995</v>
      </c>
      <c r="BP57" s="27">
        <f t="shared" si="45"/>
        <v>704.8</v>
      </c>
      <c r="BQ57" s="27">
        <f t="shared" si="35"/>
        <v>159.497270397026</v>
      </c>
      <c r="BR57" s="28">
        <f t="shared" si="36"/>
        <v>86.86221345822037</v>
      </c>
      <c r="BS57" s="30">
        <v>811.4</v>
      </c>
      <c r="BT57" s="30">
        <v>441.88843999999995</v>
      </c>
      <c r="BU57" s="30">
        <v>704.8</v>
      </c>
      <c r="BV57" s="30">
        <v>0</v>
      </c>
      <c r="BW57" s="30">
        <v>0</v>
      </c>
      <c r="BX57" s="30">
        <v>0</v>
      </c>
      <c r="BY57" s="30">
        <v>0</v>
      </c>
      <c r="BZ57" s="30">
        <v>0</v>
      </c>
      <c r="CA57" s="30">
        <v>0</v>
      </c>
      <c r="CB57" s="30">
        <v>0</v>
      </c>
      <c r="CC57" s="30">
        <v>0</v>
      </c>
      <c r="CD57" s="30">
        <v>0</v>
      </c>
      <c r="CE57" s="30">
        <v>0</v>
      </c>
      <c r="CF57" s="30">
        <v>0</v>
      </c>
      <c r="CG57" s="30">
        <v>0</v>
      </c>
      <c r="CH57" s="30">
        <v>0</v>
      </c>
      <c r="CI57" s="30">
        <v>0</v>
      </c>
      <c r="CJ57" s="30">
        <v>0</v>
      </c>
      <c r="CK57" s="30">
        <v>0</v>
      </c>
      <c r="CL57" s="30">
        <v>0</v>
      </c>
      <c r="CM57" s="30">
        <v>0</v>
      </c>
      <c r="CN57" s="30">
        <v>5400</v>
      </c>
      <c r="CO57" s="30">
        <v>3285.36</v>
      </c>
      <c r="CP57" s="30">
        <v>4007.8</v>
      </c>
      <c r="CQ57" s="30">
        <v>3000</v>
      </c>
      <c r="CR57" s="30">
        <v>1825.2</v>
      </c>
      <c r="CS57" s="30">
        <v>2271.8</v>
      </c>
      <c r="CT57" s="30">
        <v>0</v>
      </c>
      <c r="CU57" s="30">
        <v>0</v>
      </c>
      <c r="CV57" s="30">
        <v>0</v>
      </c>
      <c r="CW57" s="30">
        <v>0</v>
      </c>
      <c r="CX57" s="30">
        <v>0</v>
      </c>
      <c r="CY57" s="30">
        <v>0</v>
      </c>
      <c r="CZ57" s="30">
        <v>0</v>
      </c>
      <c r="DA57" s="30">
        <v>0</v>
      </c>
      <c r="DB57" s="30">
        <v>0</v>
      </c>
      <c r="DC57" s="30">
        <v>5400</v>
      </c>
      <c r="DD57" s="30">
        <v>3285.36</v>
      </c>
      <c r="DE57" s="30">
        <v>5151.1</v>
      </c>
      <c r="DF57" s="30">
        <v>0</v>
      </c>
      <c r="DG57" s="27">
        <f t="shared" si="46"/>
        <v>69530.70000000001</v>
      </c>
      <c r="DH57" s="27">
        <f t="shared" si="47"/>
        <v>49221.021106666674</v>
      </c>
      <c r="DI57" s="27">
        <f t="shared" si="48"/>
        <v>61176.116</v>
      </c>
      <c r="DJ57" s="28"/>
      <c r="DK57" s="28"/>
      <c r="DL57" s="28"/>
      <c r="DM57" s="30">
        <v>0</v>
      </c>
      <c r="DN57" s="30">
        <f t="shared" si="37"/>
        <v>0</v>
      </c>
      <c r="DO57" s="30">
        <v>0</v>
      </c>
      <c r="DP57" s="28"/>
      <c r="DQ57" s="28"/>
      <c r="DR57" s="28"/>
      <c r="DS57" s="28"/>
      <c r="DT57" s="28"/>
      <c r="DU57" s="30">
        <v>80</v>
      </c>
      <c r="DV57" s="28"/>
      <c r="DW57" s="28"/>
      <c r="DX57" s="28"/>
      <c r="DY57" s="30">
        <v>2500</v>
      </c>
      <c r="DZ57" s="30">
        <f t="shared" si="38"/>
        <v>2083.3333333333335</v>
      </c>
      <c r="EA57" s="30">
        <v>2500</v>
      </c>
      <c r="EB57" s="28"/>
      <c r="EC57" s="27">
        <f t="shared" si="49"/>
        <v>2500</v>
      </c>
      <c r="ED57" s="27">
        <f t="shared" si="49"/>
        <v>2083.3333333333335</v>
      </c>
      <c r="EE57" s="27">
        <f t="shared" si="13"/>
        <v>2580</v>
      </c>
      <c r="EH57" s="23"/>
      <c r="EJ57" s="23"/>
      <c r="EK57" s="23"/>
      <c r="EM57" s="23"/>
    </row>
    <row r="58" spans="1:143" s="22" customFormat="1" ht="20.25" customHeight="1">
      <c r="A58" s="20">
        <v>49</v>
      </c>
      <c r="B58" s="21" t="s">
        <v>97</v>
      </c>
      <c r="C58" s="26">
        <v>9239.5736</v>
      </c>
      <c r="D58" s="26">
        <v>15270.5537</v>
      </c>
      <c r="E58" s="27">
        <f t="shared" si="14"/>
        <v>49048.9</v>
      </c>
      <c r="F58" s="27">
        <f t="shared" si="15"/>
        <v>36989.48801333333</v>
      </c>
      <c r="G58" s="27">
        <f t="shared" si="39"/>
        <v>40772.702000000005</v>
      </c>
      <c r="H58" s="27">
        <f t="shared" si="16"/>
        <v>110.22780846629445</v>
      </c>
      <c r="I58" s="27">
        <f t="shared" si="17"/>
        <v>83.1266389256436</v>
      </c>
      <c r="J58" s="27">
        <f t="shared" si="40"/>
        <v>15826.8</v>
      </c>
      <c r="K58" s="27">
        <f t="shared" si="41"/>
        <v>9304.40468</v>
      </c>
      <c r="L58" s="27">
        <f t="shared" si="42"/>
        <v>13087.602</v>
      </c>
      <c r="M58" s="27">
        <f t="shared" si="18"/>
        <v>140.66028349059297</v>
      </c>
      <c r="N58" s="27">
        <f t="shared" si="19"/>
        <v>82.69266055045873</v>
      </c>
      <c r="O58" s="27">
        <f t="shared" si="4"/>
        <v>4750</v>
      </c>
      <c r="P58" s="27">
        <f t="shared" si="20"/>
        <v>2855.225</v>
      </c>
      <c r="Q58" s="27">
        <f t="shared" si="43"/>
        <v>4336.356</v>
      </c>
      <c r="R58" s="27">
        <f t="shared" si="21"/>
        <v>151.87440569482266</v>
      </c>
      <c r="S58" s="28">
        <f t="shared" si="22"/>
        <v>91.29170526315788</v>
      </c>
      <c r="T58" s="30">
        <v>450</v>
      </c>
      <c r="U58" s="26">
        <v>270.495</v>
      </c>
      <c r="V58" s="30">
        <v>516.584</v>
      </c>
      <c r="W58" s="27">
        <f t="shared" si="23"/>
        <v>190.97728238969293</v>
      </c>
      <c r="X58" s="28">
        <f t="shared" si="24"/>
        <v>114.79644444444443</v>
      </c>
      <c r="Y58" s="30">
        <v>4320</v>
      </c>
      <c r="Z58" s="30">
        <v>2254.9104</v>
      </c>
      <c r="AA58" s="30">
        <v>3032.599</v>
      </c>
      <c r="AB58" s="27">
        <f t="shared" si="25"/>
        <v>134.48866970501354</v>
      </c>
      <c r="AC58" s="28">
        <f t="shared" si="26"/>
        <v>70.19905092592593</v>
      </c>
      <c r="AD58" s="30">
        <v>4300</v>
      </c>
      <c r="AE58" s="26">
        <f t="shared" si="6"/>
        <v>2584.73</v>
      </c>
      <c r="AF58" s="30">
        <v>3819.772</v>
      </c>
      <c r="AG58" s="27">
        <f t="shared" si="27"/>
        <v>147.7822441802432</v>
      </c>
      <c r="AH58" s="28">
        <f t="shared" si="28"/>
        <v>88.83190697674418</v>
      </c>
      <c r="AI58" s="30">
        <v>340</v>
      </c>
      <c r="AJ58" s="30">
        <f t="shared" si="29"/>
        <v>316.88</v>
      </c>
      <c r="AK58" s="30">
        <v>552.5</v>
      </c>
      <c r="AL58" s="27">
        <f t="shared" si="30"/>
        <v>174.35622317596565</v>
      </c>
      <c r="AM58" s="28">
        <f t="shared" si="31"/>
        <v>162.5</v>
      </c>
      <c r="AN58" s="29">
        <v>0</v>
      </c>
      <c r="AO58" s="29"/>
      <c r="AP58" s="27"/>
      <c r="AQ58" s="27"/>
      <c r="AR58" s="28"/>
      <c r="AS58" s="29">
        <v>0</v>
      </c>
      <c r="AT58" s="29"/>
      <c r="AU58" s="28">
        <v>0</v>
      </c>
      <c r="AV58" s="28"/>
      <c r="AW58" s="28"/>
      <c r="AX58" s="28"/>
      <c r="AY58" s="30">
        <v>33222.1</v>
      </c>
      <c r="AZ58" s="30">
        <f t="shared" si="32"/>
        <v>27685.083333333332</v>
      </c>
      <c r="BA58" s="30">
        <v>27685.1</v>
      </c>
      <c r="BB58" s="28"/>
      <c r="BC58" s="28"/>
      <c r="BD58" s="28"/>
      <c r="BE58" s="138">
        <v>0</v>
      </c>
      <c r="BF58" s="30">
        <f t="shared" si="33"/>
        <v>0</v>
      </c>
      <c r="BG58" s="30">
        <v>0</v>
      </c>
      <c r="BH58" s="28"/>
      <c r="BI58" s="28"/>
      <c r="BJ58" s="30">
        <v>0</v>
      </c>
      <c r="BK58" s="28"/>
      <c r="BL58" s="28"/>
      <c r="BM58" s="28"/>
      <c r="BN58" s="27">
        <f t="shared" si="44"/>
        <v>416.8</v>
      </c>
      <c r="BO58" s="27">
        <f t="shared" si="34"/>
        <v>226.98928</v>
      </c>
      <c r="BP58" s="27">
        <f t="shared" si="45"/>
        <v>270.891</v>
      </c>
      <c r="BQ58" s="27">
        <f t="shared" si="35"/>
        <v>119.34087812428851</v>
      </c>
      <c r="BR58" s="28">
        <f t="shared" si="36"/>
        <v>64.99304222648753</v>
      </c>
      <c r="BS58" s="30">
        <v>416.8</v>
      </c>
      <c r="BT58" s="30">
        <v>226.98928</v>
      </c>
      <c r="BU58" s="30">
        <v>270.891</v>
      </c>
      <c r="BV58" s="30">
        <v>0</v>
      </c>
      <c r="BW58" s="30">
        <v>0</v>
      </c>
      <c r="BX58" s="30">
        <v>0</v>
      </c>
      <c r="BY58" s="30">
        <v>0</v>
      </c>
      <c r="BZ58" s="30">
        <v>0</v>
      </c>
      <c r="CA58" s="30">
        <v>0</v>
      </c>
      <c r="CB58" s="30">
        <v>0</v>
      </c>
      <c r="CC58" s="30">
        <v>0</v>
      </c>
      <c r="CD58" s="30">
        <v>0</v>
      </c>
      <c r="CE58" s="30">
        <v>0</v>
      </c>
      <c r="CF58" s="30">
        <v>0</v>
      </c>
      <c r="CG58" s="30">
        <v>0</v>
      </c>
      <c r="CH58" s="30">
        <v>0</v>
      </c>
      <c r="CI58" s="30">
        <v>0</v>
      </c>
      <c r="CJ58" s="30">
        <v>0</v>
      </c>
      <c r="CK58" s="30">
        <v>0</v>
      </c>
      <c r="CL58" s="30">
        <v>0</v>
      </c>
      <c r="CM58" s="30">
        <v>0</v>
      </c>
      <c r="CN58" s="30">
        <v>3000</v>
      </c>
      <c r="CO58" s="30">
        <v>1825.2</v>
      </c>
      <c r="CP58" s="30">
        <v>2398.832</v>
      </c>
      <c r="CQ58" s="30">
        <v>1500</v>
      </c>
      <c r="CR58" s="30">
        <v>912.6</v>
      </c>
      <c r="CS58" s="30">
        <v>950.832</v>
      </c>
      <c r="CT58" s="30">
        <v>0</v>
      </c>
      <c r="CU58" s="30">
        <v>0</v>
      </c>
      <c r="CV58" s="30">
        <v>158.424</v>
      </c>
      <c r="CW58" s="30">
        <v>0</v>
      </c>
      <c r="CX58" s="30">
        <v>0</v>
      </c>
      <c r="CY58" s="30">
        <v>100</v>
      </c>
      <c r="CZ58" s="30">
        <v>0</v>
      </c>
      <c r="DA58" s="30">
        <v>0</v>
      </c>
      <c r="DB58" s="30">
        <v>0</v>
      </c>
      <c r="DC58" s="30">
        <v>3000</v>
      </c>
      <c r="DD58" s="30">
        <v>1825.2</v>
      </c>
      <c r="DE58" s="30">
        <v>2238</v>
      </c>
      <c r="DF58" s="30">
        <v>0</v>
      </c>
      <c r="DG58" s="27">
        <f t="shared" si="46"/>
        <v>49048.9</v>
      </c>
      <c r="DH58" s="27">
        <f t="shared" si="47"/>
        <v>36989.48801333333</v>
      </c>
      <c r="DI58" s="27">
        <f t="shared" si="48"/>
        <v>40772.702000000005</v>
      </c>
      <c r="DJ58" s="28"/>
      <c r="DK58" s="28"/>
      <c r="DL58" s="28"/>
      <c r="DM58" s="30">
        <v>0</v>
      </c>
      <c r="DN58" s="30">
        <f t="shared" si="37"/>
        <v>0</v>
      </c>
      <c r="DO58" s="30">
        <v>0</v>
      </c>
      <c r="DP58" s="28"/>
      <c r="DQ58" s="28"/>
      <c r="DR58" s="28"/>
      <c r="DS58" s="28"/>
      <c r="DT58" s="28"/>
      <c r="DU58" s="30">
        <v>0</v>
      </c>
      <c r="DV58" s="28"/>
      <c r="DW58" s="28"/>
      <c r="DX58" s="28"/>
      <c r="DY58" s="30">
        <v>0</v>
      </c>
      <c r="DZ58" s="30">
        <f t="shared" si="38"/>
        <v>0</v>
      </c>
      <c r="EA58" s="30">
        <v>0</v>
      </c>
      <c r="EB58" s="28"/>
      <c r="EC58" s="27">
        <f t="shared" si="49"/>
        <v>0</v>
      </c>
      <c r="ED58" s="27">
        <f t="shared" si="49"/>
        <v>0</v>
      </c>
      <c r="EE58" s="27">
        <f t="shared" si="13"/>
        <v>0</v>
      </c>
      <c r="EH58" s="23"/>
      <c r="EJ58" s="23"/>
      <c r="EK58" s="23"/>
      <c r="EM58" s="23"/>
    </row>
    <row r="59" spans="1:143" s="22" customFormat="1" ht="20.25" customHeight="1">
      <c r="A59" s="20">
        <v>50</v>
      </c>
      <c r="B59" s="21" t="s">
        <v>98</v>
      </c>
      <c r="C59" s="26">
        <v>4.488</v>
      </c>
      <c r="D59" s="26">
        <v>3181.0741</v>
      </c>
      <c r="E59" s="27">
        <f t="shared" si="14"/>
        <v>32869.2</v>
      </c>
      <c r="F59" s="27">
        <f t="shared" si="15"/>
        <v>23796.954</v>
      </c>
      <c r="G59" s="27">
        <f t="shared" si="39"/>
        <v>21455.378</v>
      </c>
      <c r="H59" s="27">
        <f t="shared" si="16"/>
        <v>90.16018604734035</v>
      </c>
      <c r="I59" s="27">
        <f t="shared" si="17"/>
        <v>65.27502342618622</v>
      </c>
      <c r="J59" s="27">
        <f t="shared" si="40"/>
        <v>13830</v>
      </c>
      <c r="K59" s="27">
        <f t="shared" si="41"/>
        <v>7930.954000000001</v>
      </c>
      <c r="L59" s="27">
        <f t="shared" si="42"/>
        <v>5589.378000000001</v>
      </c>
      <c r="M59" s="27">
        <f t="shared" si="18"/>
        <v>70.47548125988374</v>
      </c>
      <c r="N59" s="27">
        <f t="shared" si="19"/>
        <v>40.41488069414317</v>
      </c>
      <c r="O59" s="27">
        <f t="shared" si="4"/>
        <v>6460</v>
      </c>
      <c r="P59" s="27">
        <f t="shared" si="20"/>
        <v>3883.106</v>
      </c>
      <c r="Q59" s="27">
        <f t="shared" si="43"/>
        <v>2224.25</v>
      </c>
      <c r="R59" s="27">
        <f t="shared" si="21"/>
        <v>57.28017726016235</v>
      </c>
      <c r="S59" s="28">
        <f t="shared" si="22"/>
        <v>34.43111455108359</v>
      </c>
      <c r="T59" s="30">
        <v>360</v>
      </c>
      <c r="U59" s="26">
        <v>216.39600000000002</v>
      </c>
      <c r="V59" s="30">
        <v>324.25</v>
      </c>
      <c r="W59" s="27">
        <f t="shared" si="23"/>
        <v>149.84103218174087</v>
      </c>
      <c r="X59" s="28">
        <f t="shared" si="24"/>
        <v>90.06944444444444</v>
      </c>
      <c r="Y59" s="30">
        <v>5600</v>
      </c>
      <c r="Z59" s="30">
        <v>2923.032</v>
      </c>
      <c r="AA59" s="30">
        <v>2177.76</v>
      </c>
      <c r="AB59" s="27">
        <f t="shared" si="25"/>
        <v>74.50346079002898</v>
      </c>
      <c r="AC59" s="28">
        <f t="shared" si="26"/>
        <v>38.88857142857143</v>
      </c>
      <c r="AD59" s="30">
        <v>6100</v>
      </c>
      <c r="AE59" s="26">
        <f t="shared" si="6"/>
        <v>3666.71</v>
      </c>
      <c r="AF59" s="30">
        <v>1900</v>
      </c>
      <c r="AG59" s="27">
        <f t="shared" si="27"/>
        <v>51.81756942872493</v>
      </c>
      <c r="AH59" s="28">
        <f t="shared" si="28"/>
        <v>31.147540983606557</v>
      </c>
      <c r="AI59" s="30">
        <v>160</v>
      </c>
      <c r="AJ59" s="30">
        <f t="shared" si="29"/>
        <v>149.12</v>
      </c>
      <c r="AK59" s="30">
        <v>262.25</v>
      </c>
      <c r="AL59" s="27">
        <f t="shared" si="30"/>
        <v>175.86507510729615</v>
      </c>
      <c r="AM59" s="28">
        <f t="shared" si="31"/>
        <v>163.90625</v>
      </c>
      <c r="AN59" s="29">
        <v>0</v>
      </c>
      <c r="AO59" s="29"/>
      <c r="AP59" s="27"/>
      <c r="AQ59" s="27"/>
      <c r="AR59" s="28"/>
      <c r="AS59" s="29">
        <v>0</v>
      </c>
      <c r="AT59" s="29"/>
      <c r="AU59" s="28">
        <v>0</v>
      </c>
      <c r="AV59" s="28"/>
      <c r="AW59" s="28"/>
      <c r="AX59" s="28"/>
      <c r="AY59" s="30">
        <v>19039.2</v>
      </c>
      <c r="AZ59" s="30">
        <f t="shared" si="32"/>
        <v>15866.000000000002</v>
      </c>
      <c r="BA59" s="30">
        <v>15866</v>
      </c>
      <c r="BB59" s="28"/>
      <c r="BC59" s="28"/>
      <c r="BD59" s="28"/>
      <c r="BE59" s="138">
        <v>0</v>
      </c>
      <c r="BF59" s="30">
        <f t="shared" si="33"/>
        <v>0</v>
      </c>
      <c r="BG59" s="30">
        <v>0</v>
      </c>
      <c r="BH59" s="28"/>
      <c r="BI59" s="28"/>
      <c r="BJ59" s="30">
        <v>0</v>
      </c>
      <c r="BK59" s="28"/>
      <c r="BL59" s="28"/>
      <c r="BM59" s="28"/>
      <c r="BN59" s="27">
        <f t="shared" si="44"/>
        <v>60</v>
      </c>
      <c r="BO59" s="27">
        <f t="shared" si="34"/>
        <v>32.676</v>
      </c>
      <c r="BP59" s="27">
        <f t="shared" si="45"/>
        <v>30</v>
      </c>
      <c r="BQ59" s="27">
        <f t="shared" si="35"/>
        <v>91.81050312155709</v>
      </c>
      <c r="BR59" s="28">
        <f t="shared" si="36"/>
        <v>50</v>
      </c>
      <c r="BS59" s="30">
        <v>60</v>
      </c>
      <c r="BT59" s="30">
        <v>32.676</v>
      </c>
      <c r="BU59" s="30">
        <v>30</v>
      </c>
      <c r="BV59" s="30">
        <v>0</v>
      </c>
      <c r="BW59" s="30">
        <v>0</v>
      </c>
      <c r="BX59" s="30">
        <v>0</v>
      </c>
      <c r="BY59" s="30">
        <v>0</v>
      </c>
      <c r="BZ59" s="30">
        <v>0</v>
      </c>
      <c r="CA59" s="30">
        <v>0</v>
      </c>
      <c r="CB59" s="30">
        <v>0</v>
      </c>
      <c r="CC59" s="30">
        <v>0</v>
      </c>
      <c r="CD59" s="30">
        <v>0</v>
      </c>
      <c r="CE59" s="30">
        <v>0</v>
      </c>
      <c r="CF59" s="30">
        <v>0</v>
      </c>
      <c r="CG59" s="30">
        <v>0</v>
      </c>
      <c r="CH59" s="30">
        <v>0</v>
      </c>
      <c r="CI59" s="30">
        <v>0</v>
      </c>
      <c r="CJ59" s="30">
        <v>0</v>
      </c>
      <c r="CK59" s="30">
        <v>350</v>
      </c>
      <c r="CL59" s="30">
        <v>212.94</v>
      </c>
      <c r="CM59" s="30">
        <v>746.5</v>
      </c>
      <c r="CN59" s="30">
        <v>1200</v>
      </c>
      <c r="CO59" s="30">
        <v>730.08</v>
      </c>
      <c r="CP59" s="30">
        <v>48.618</v>
      </c>
      <c r="CQ59" s="30">
        <v>1200</v>
      </c>
      <c r="CR59" s="30">
        <v>730.08</v>
      </c>
      <c r="CS59" s="30">
        <v>48.618</v>
      </c>
      <c r="CT59" s="30">
        <v>0</v>
      </c>
      <c r="CU59" s="30">
        <v>0</v>
      </c>
      <c r="CV59" s="30">
        <v>100</v>
      </c>
      <c r="CW59" s="30">
        <v>0</v>
      </c>
      <c r="CX59" s="30">
        <v>0</v>
      </c>
      <c r="CY59" s="30">
        <v>0</v>
      </c>
      <c r="CZ59" s="30">
        <v>0</v>
      </c>
      <c r="DA59" s="30">
        <v>0</v>
      </c>
      <c r="DB59" s="30">
        <v>0</v>
      </c>
      <c r="DC59" s="30">
        <v>0</v>
      </c>
      <c r="DD59" s="30">
        <v>0</v>
      </c>
      <c r="DE59" s="30">
        <v>0</v>
      </c>
      <c r="DF59" s="30">
        <v>0</v>
      </c>
      <c r="DG59" s="27">
        <f t="shared" si="46"/>
        <v>32869.2</v>
      </c>
      <c r="DH59" s="27">
        <f t="shared" si="47"/>
        <v>23796.954</v>
      </c>
      <c r="DI59" s="27">
        <f t="shared" si="48"/>
        <v>21455.378</v>
      </c>
      <c r="DJ59" s="28"/>
      <c r="DK59" s="28"/>
      <c r="DL59" s="28"/>
      <c r="DM59" s="30">
        <v>0</v>
      </c>
      <c r="DN59" s="30">
        <f t="shared" si="37"/>
        <v>0</v>
      </c>
      <c r="DO59" s="30">
        <v>0</v>
      </c>
      <c r="DP59" s="28"/>
      <c r="DQ59" s="28"/>
      <c r="DR59" s="28"/>
      <c r="DS59" s="28"/>
      <c r="DT59" s="28"/>
      <c r="DU59" s="30">
        <v>0</v>
      </c>
      <c r="DV59" s="28"/>
      <c r="DW59" s="28"/>
      <c r="DX59" s="28"/>
      <c r="DY59" s="30">
        <v>0</v>
      </c>
      <c r="DZ59" s="30">
        <f t="shared" si="38"/>
        <v>0</v>
      </c>
      <c r="EA59" s="30">
        <v>0</v>
      </c>
      <c r="EB59" s="28"/>
      <c r="EC59" s="27">
        <f t="shared" si="49"/>
        <v>0</v>
      </c>
      <c r="ED59" s="27">
        <f t="shared" si="49"/>
        <v>0</v>
      </c>
      <c r="EE59" s="27">
        <f t="shared" si="13"/>
        <v>0</v>
      </c>
      <c r="EH59" s="23"/>
      <c r="EJ59" s="23"/>
      <c r="EK59" s="23"/>
      <c r="EM59" s="23"/>
    </row>
    <row r="60" spans="1:143" s="22" customFormat="1" ht="20.25" customHeight="1">
      <c r="A60" s="20">
        <v>51</v>
      </c>
      <c r="B60" s="21" t="s">
        <v>99</v>
      </c>
      <c r="C60" s="26">
        <v>13621.0687</v>
      </c>
      <c r="D60" s="26">
        <v>5328.4153</v>
      </c>
      <c r="E60" s="27">
        <f t="shared" si="14"/>
        <v>60032.289000000004</v>
      </c>
      <c r="F60" s="27">
        <f t="shared" si="15"/>
        <v>45946.40335896333</v>
      </c>
      <c r="G60" s="27">
        <f t="shared" si="39"/>
        <v>47389.996</v>
      </c>
      <c r="H60" s="27">
        <f t="shared" si="16"/>
        <v>103.1419056454939</v>
      </c>
      <c r="I60" s="27">
        <f t="shared" si="17"/>
        <v>78.94084465111766</v>
      </c>
      <c r="J60" s="27">
        <f t="shared" si="40"/>
        <v>18905.189</v>
      </c>
      <c r="K60" s="27">
        <f t="shared" si="41"/>
        <v>11673.82002563</v>
      </c>
      <c r="L60" s="27">
        <f t="shared" si="42"/>
        <v>13117.496</v>
      </c>
      <c r="M60" s="27">
        <f t="shared" si="18"/>
        <v>112.36678286285373</v>
      </c>
      <c r="N60" s="27">
        <f t="shared" si="19"/>
        <v>69.38569088095338</v>
      </c>
      <c r="O60" s="27">
        <f t="shared" si="4"/>
        <v>6392.719999999999</v>
      </c>
      <c r="P60" s="27">
        <f t="shared" si="20"/>
        <v>3842.663992</v>
      </c>
      <c r="Q60" s="27">
        <f t="shared" si="43"/>
        <v>3978.495</v>
      </c>
      <c r="R60" s="27">
        <f t="shared" si="21"/>
        <v>103.53481356378767</v>
      </c>
      <c r="S60" s="28">
        <f t="shared" si="22"/>
        <v>62.23477643319276</v>
      </c>
      <c r="T60" s="30">
        <v>1108.347</v>
      </c>
      <c r="U60" s="26">
        <v>666.2273817</v>
      </c>
      <c r="V60" s="30">
        <v>569.392</v>
      </c>
      <c r="W60" s="27">
        <f t="shared" si="23"/>
        <v>85.4651153104955</v>
      </c>
      <c r="X60" s="28">
        <f t="shared" si="24"/>
        <v>51.37308081313885</v>
      </c>
      <c r="Y60" s="30">
        <v>3129.279</v>
      </c>
      <c r="Z60" s="30">
        <v>1633.38975963</v>
      </c>
      <c r="AA60" s="30">
        <v>2550.887</v>
      </c>
      <c r="AB60" s="27">
        <f t="shared" si="25"/>
        <v>156.17135989500963</v>
      </c>
      <c r="AC60" s="28">
        <f t="shared" si="26"/>
        <v>81.51676472439819</v>
      </c>
      <c r="AD60" s="30">
        <v>5284.373</v>
      </c>
      <c r="AE60" s="26">
        <f t="shared" si="6"/>
        <v>3176.4366102999998</v>
      </c>
      <c r="AF60" s="30">
        <v>3409.103</v>
      </c>
      <c r="AG60" s="27">
        <f t="shared" si="27"/>
        <v>107.3247609898951</v>
      </c>
      <c r="AH60" s="28">
        <f t="shared" si="28"/>
        <v>64.51291383102594</v>
      </c>
      <c r="AI60" s="30">
        <v>1710</v>
      </c>
      <c r="AJ60" s="30">
        <f t="shared" si="29"/>
        <v>1593.7200000000003</v>
      </c>
      <c r="AK60" s="30">
        <v>1415.5</v>
      </c>
      <c r="AL60" s="27">
        <f t="shared" si="30"/>
        <v>88.81735813066284</v>
      </c>
      <c r="AM60" s="28">
        <f t="shared" si="31"/>
        <v>82.77777777777777</v>
      </c>
      <c r="AN60" s="29">
        <v>0</v>
      </c>
      <c r="AO60" s="29"/>
      <c r="AP60" s="27"/>
      <c r="AQ60" s="27"/>
      <c r="AR60" s="28"/>
      <c r="AS60" s="29">
        <v>0</v>
      </c>
      <c r="AT60" s="29"/>
      <c r="AU60" s="28">
        <v>0</v>
      </c>
      <c r="AV60" s="28"/>
      <c r="AW60" s="28"/>
      <c r="AX60" s="28"/>
      <c r="AY60" s="30">
        <v>41127.1</v>
      </c>
      <c r="AZ60" s="30">
        <f t="shared" si="32"/>
        <v>34272.58333333333</v>
      </c>
      <c r="BA60" s="30">
        <v>34272.5</v>
      </c>
      <c r="BB60" s="28"/>
      <c r="BC60" s="28"/>
      <c r="BD60" s="28"/>
      <c r="BE60" s="138">
        <v>0</v>
      </c>
      <c r="BF60" s="30">
        <f t="shared" si="33"/>
        <v>0</v>
      </c>
      <c r="BG60" s="30">
        <v>0</v>
      </c>
      <c r="BH60" s="28"/>
      <c r="BI60" s="28"/>
      <c r="BJ60" s="30">
        <v>0</v>
      </c>
      <c r="BK60" s="28"/>
      <c r="BL60" s="28"/>
      <c r="BM60" s="28"/>
      <c r="BN60" s="27">
        <f t="shared" si="44"/>
        <v>1008.19</v>
      </c>
      <c r="BO60" s="27">
        <f t="shared" si="34"/>
        <v>549.060274</v>
      </c>
      <c r="BP60" s="27">
        <f t="shared" si="45"/>
        <v>858.19</v>
      </c>
      <c r="BQ60" s="27">
        <f t="shared" si="35"/>
        <v>156.30160123367438</v>
      </c>
      <c r="BR60" s="28">
        <f t="shared" si="36"/>
        <v>85.12185203185908</v>
      </c>
      <c r="BS60" s="30">
        <v>1008.19</v>
      </c>
      <c r="BT60" s="30">
        <v>549.060274</v>
      </c>
      <c r="BU60" s="30">
        <v>858.19</v>
      </c>
      <c r="BV60" s="30">
        <v>0</v>
      </c>
      <c r="BW60" s="30">
        <v>0</v>
      </c>
      <c r="BX60" s="30">
        <v>0</v>
      </c>
      <c r="BY60" s="30">
        <v>0</v>
      </c>
      <c r="BZ60" s="30">
        <v>0</v>
      </c>
      <c r="CA60" s="30">
        <v>0</v>
      </c>
      <c r="CB60" s="30">
        <v>0</v>
      </c>
      <c r="CC60" s="30">
        <v>0</v>
      </c>
      <c r="CD60" s="30">
        <v>0</v>
      </c>
      <c r="CE60" s="30">
        <v>0</v>
      </c>
      <c r="CF60" s="30">
        <v>0</v>
      </c>
      <c r="CG60" s="30">
        <v>0</v>
      </c>
      <c r="CH60" s="30">
        <v>0</v>
      </c>
      <c r="CI60" s="30">
        <v>0</v>
      </c>
      <c r="CJ60" s="30">
        <v>0</v>
      </c>
      <c r="CK60" s="30">
        <v>0</v>
      </c>
      <c r="CL60" s="30">
        <v>0</v>
      </c>
      <c r="CM60" s="30">
        <v>0</v>
      </c>
      <c r="CN60" s="30">
        <v>6665</v>
      </c>
      <c r="CO60" s="30">
        <v>4054.986000000001</v>
      </c>
      <c r="CP60" s="30">
        <v>3840.424</v>
      </c>
      <c r="CQ60" s="30">
        <v>2430</v>
      </c>
      <c r="CR60" s="30">
        <v>1478.412</v>
      </c>
      <c r="CS60" s="30">
        <v>1061.024</v>
      </c>
      <c r="CT60" s="30">
        <v>0</v>
      </c>
      <c r="CU60" s="30">
        <v>0</v>
      </c>
      <c r="CV60" s="30">
        <v>0</v>
      </c>
      <c r="CW60" s="30">
        <v>0</v>
      </c>
      <c r="CX60" s="30">
        <v>0</v>
      </c>
      <c r="CY60" s="30">
        <v>0</v>
      </c>
      <c r="CZ60" s="30">
        <v>0</v>
      </c>
      <c r="DA60" s="30">
        <v>0</v>
      </c>
      <c r="DB60" s="30">
        <v>0</v>
      </c>
      <c r="DC60" s="30">
        <v>0</v>
      </c>
      <c r="DD60" s="30">
        <v>0</v>
      </c>
      <c r="DE60" s="30">
        <v>474</v>
      </c>
      <c r="DF60" s="30">
        <v>0</v>
      </c>
      <c r="DG60" s="27">
        <f t="shared" si="46"/>
        <v>60032.289000000004</v>
      </c>
      <c r="DH60" s="27">
        <f t="shared" si="47"/>
        <v>45946.40335896333</v>
      </c>
      <c r="DI60" s="27">
        <f t="shared" si="48"/>
        <v>47389.996</v>
      </c>
      <c r="DJ60" s="28"/>
      <c r="DK60" s="28"/>
      <c r="DL60" s="28"/>
      <c r="DM60" s="30">
        <v>0</v>
      </c>
      <c r="DN60" s="30">
        <f t="shared" si="37"/>
        <v>0</v>
      </c>
      <c r="DO60" s="30">
        <v>0</v>
      </c>
      <c r="DP60" s="28"/>
      <c r="DQ60" s="28"/>
      <c r="DR60" s="28"/>
      <c r="DS60" s="28"/>
      <c r="DT60" s="28"/>
      <c r="DU60" s="30">
        <v>0</v>
      </c>
      <c r="DV60" s="28"/>
      <c r="DW60" s="28"/>
      <c r="DX60" s="28"/>
      <c r="DY60" s="30">
        <v>0</v>
      </c>
      <c r="DZ60" s="30">
        <f t="shared" si="38"/>
        <v>0</v>
      </c>
      <c r="EA60" s="30">
        <v>0</v>
      </c>
      <c r="EB60" s="28"/>
      <c r="EC60" s="27">
        <f t="shared" si="49"/>
        <v>0</v>
      </c>
      <c r="ED60" s="27">
        <f t="shared" si="49"/>
        <v>0</v>
      </c>
      <c r="EE60" s="27">
        <f t="shared" si="13"/>
        <v>0</v>
      </c>
      <c r="EH60" s="23"/>
      <c r="EJ60" s="23"/>
      <c r="EK60" s="23"/>
      <c r="EM60" s="23"/>
    </row>
    <row r="61" spans="1:143" s="22" customFormat="1" ht="20.25" customHeight="1">
      <c r="A61" s="20">
        <v>52</v>
      </c>
      <c r="B61" s="21" t="s">
        <v>100</v>
      </c>
      <c r="C61" s="26">
        <v>45.8989</v>
      </c>
      <c r="D61" s="26">
        <v>1393.1847</v>
      </c>
      <c r="E61" s="27">
        <f t="shared" si="14"/>
        <v>16141.6</v>
      </c>
      <c r="F61" s="27">
        <f t="shared" si="15"/>
        <v>12069.529633333335</v>
      </c>
      <c r="G61" s="27">
        <f t="shared" si="39"/>
        <v>12083.11</v>
      </c>
      <c r="H61" s="27">
        <f t="shared" si="16"/>
        <v>100.11251777889636</v>
      </c>
      <c r="I61" s="27">
        <f t="shared" si="17"/>
        <v>74.85695346186252</v>
      </c>
      <c r="J61" s="27">
        <f t="shared" si="40"/>
        <v>5542.5</v>
      </c>
      <c r="K61" s="27">
        <f t="shared" si="41"/>
        <v>3236.9463</v>
      </c>
      <c r="L61" s="27">
        <f t="shared" si="42"/>
        <v>3250.6100000000006</v>
      </c>
      <c r="M61" s="27">
        <f t="shared" si="18"/>
        <v>100.42211698105714</v>
      </c>
      <c r="N61" s="27">
        <f t="shared" si="19"/>
        <v>58.64880469102391</v>
      </c>
      <c r="O61" s="27">
        <f t="shared" si="4"/>
        <v>2413</v>
      </c>
      <c r="P61" s="27">
        <f t="shared" si="20"/>
        <v>1450.4542999999999</v>
      </c>
      <c r="Q61" s="27">
        <f t="shared" si="43"/>
        <v>1559.36</v>
      </c>
      <c r="R61" s="27">
        <f t="shared" si="21"/>
        <v>107.50838547619183</v>
      </c>
      <c r="S61" s="28">
        <f t="shared" si="22"/>
        <v>64.62329050973891</v>
      </c>
      <c r="T61" s="30">
        <v>113</v>
      </c>
      <c r="U61" s="26">
        <v>67.92429999999999</v>
      </c>
      <c r="V61" s="30">
        <v>64.56</v>
      </c>
      <c r="W61" s="27">
        <f t="shared" si="23"/>
        <v>95.04698613014784</v>
      </c>
      <c r="X61" s="28">
        <f t="shared" si="24"/>
        <v>57.13274336283186</v>
      </c>
      <c r="Y61" s="30">
        <v>1800</v>
      </c>
      <c r="Z61" s="30">
        <v>939.546</v>
      </c>
      <c r="AA61" s="30">
        <v>1140.65</v>
      </c>
      <c r="AB61" s="27">
        <f t="shared" si="25"/>
        <v>121.40438041351887</v>
      </c>
      <c r="AC61" s="28">
        <f t="shared" si="26"/>
        <v>63.36944444444445</v>
      </c>
      <c r="AD61" s="30">
        <v>2300</v>
      </c>
      <c r="AE61" s="26">
        <f t="shared" si="6"/>
        <v>1382.53</v>
      </c>
      <c r="AF61" s="30">
        <v>1494.8</v>
      </c>
      <c r="AG61" s="27">
        <f t="shared" si="27"/>
        <v>108.1206194440627</v>
      </c>
      <c r="AH61" s="28">
        <f t="shared" si="28"/>
        <v>64.99130434782609</v>
      </c>
      <c r="AI61" s="30">
        <v>129.5</v>
      </c>
      <c r="AJ61" s="30">
        <f t="shared" si="29"/>
        <v>120.694</v>
      </c>
      <c r="AK61" s="30">
        <v>205.8</v>
      </c>
      <c r="AL61" s="27">
        <f t="shared" si="30"/>
        <v>170.51386150098597</v>
      </c>
      <c r="AM61" s="28">
        <f t="shared" si="31"/>
        <v>158.9189189189189</v>
      </c>
      <c r="AN61" s="29">
        <v>0</v>
      </c>
      <c r="AO61" s="29"/>
      <c r="AP61" s="27"/>
      <c r="AQ61" s="27"/>
      <c r="AR61" s="28"/>
      <c r="AS61" s="29">
        <v>0</v>
      </c>
      <c r="AT61" s="29"/>
      <c r="AU61" s="28">
        <v>0</v>
      </c>
      <c r="AV61" s="28"/>
      <c r="AW61" s="28"/>
      <c r="AX61" s="28"/>
      <c r="AY61" s="30">
        <v>10599.1</v>
      </c>
      <c r="AZ61" s="30">
        <f t="shared" si="32"/>
        <v>8832.583333333334</v>
      </c>
      <c r="BA61" s="30">
        <v>8832.5</v>
      </c>
      <c r="BB61" s="28"/>
      <c r="BC61" s="28"/>
      <c r="BD61" s="28"/>
      <c r="BE61" s="138">
        <v>0</v>
      </c>
      <c r="BF61" s="30">
        <f t="shared" si="33"/>
        <v>0</v>
      </c>
      <c r="BG61" s="30">
        <v>0</v>
      </c>
      <c r="BH61" s="28"/>
      <c r="BI61" s="28"/>
      <c r="BJ61" s="30">
        <v>0</v>
      </c>
      <c r="BK61" s="28"/>
      <c r="BL61" s="28"/>
      <c r="BM61" s="28"/>
      <c r="BN61" s="27">
        <f t="shared" si="44"/>
        <v>60</v>
      </c>
      <c r="BO61" s="27">
        <f t="shared" si="34"/>
        <v>32.676</v>
      </c>
      <c r="BP61" s="27">
        <f t="shared" si="45"/>
        <v>30</v>
      </c>
      <c r="BQ61" s="27">
        <f t="shared" si="35"/>
        <v>91.81050312155709</v>
      </c>
      <c r="BR61" s="28">
        <f t="shared" si="36"/>
        <v>50</v>
      </c>
      <c r="BS61" s="30">
        <v>0</v>
      </c>
      <c r="BT61" s="30">
        <v>0</v>
      </c>
      <c r="BU61" s="30">
        <v>0</v>
      </c>
      <c r="BV61" s="30">
        <v>0</v>
      </c>
      <c r="BW61" s="30">
        <v>0</v>
      </c>
      <c r="BX61" s="30">
        <v>0</v>
      </c>
      <c r="BY61" s="30">
        <v>0</v>
      </c>
      <c r="BZ61" s="30">
        <v>0</v>
      </c>
      <c r="CA61" s="30">
        <v>0</v>
      </c>
      <c r="CB61" s="30">
        <v>60</v>
      </c>
      <c r="CC61" s="30">
        <v>32.676</v>
      </c>
      <c r="CD61" s="30">
        <v>30</v>
      </c>
      <c r="CE61" s="30">
        <v>0</v>
      </c>
      <c r="CF61" s="30">
        <v>0</v>
      </c>
      <c r="CG61" s="30">
        <v>0</v>
      </c>
      <c r="CH61" s="30">
        <v>0</v>
      </c>
      <c r="CI61" s="30">
        <v>0</v>
      </c>
      <c r="CJ61" s="30">
        <v>0</v>
      </c>
      <c r="CK61" s="30">
        <v>0</v>
      </c>
      <c r="CL61" s="30">
        <v>0</v>
      </c>
      <c r="CM61" s="30">
        <v>0</v>
      </c>
      <c r="CN61" s="30">
        <v>540</v>
      </c>
      <c r="CO61" s="30">
        <v>328.53600000000006</v>
      </c>
      <c r="CP61" s="30">
        <v>314.8</v>
      </c>
      <c r="CQ61" s="30">
        <v>540</v>
      </c>
      <c r="CR61" s="30">
        <v>328.53600000000006</v>
      </c>
      <c r="CS61" s="30">
        <v>312.8</v>
      </c>
      <c r="CT61" s="30">
        <v>0</v>
      </c>
      <c r="CU61" s="30">
        <v>0</v>
      </c>
      <c r="CV61" s="30">
        <v>0</v>
      </c>
      <c r="CW61" s="30">
        <v>600</v>
      </c>
      <c r="CX61" s="30">
        <v>365.04</v>
      </c>
      <c r="CY61" s="30">
        <v>0</v>
      </c>
      <c r="CZ61" s="30">
        <v>0</v>
      </c>
      <c r="DA61" s="30">
        <v>0</v>
      </c>
      <c r="DB61" s="30">
        <v>0</v>
      </c>
      <c r="DC61" s="30">
        <v>0</v>
      </c>
      <c r="DD61" s="30">
        <v>0</v>
      </c>
      <c r="DE61" s="30">
        <v>0</v>
      </c>
      <c r="DF61" s="30">
        <v>0</v>
      </c>
      <c r="DG61" s="27">
        <f t="shared" si="46"/>
        <v>16141.6</v>
      </c>
      <c r="DH61" s="27">
        <f t="shared" si="47"/>
        <v>12069.529633333335</v>
      </c>
      <c r="DI61" s="27">
        <f t="shared" si="48"/>
        <v>12083.11</v>
      </c>
      <c r="DJ61" s="28"/>
      <c r="DK61" s="28"/>
      <c r="DL61" s="28"/>
      <c r="DM61" s="30">
        <v>0</v>
      </c>
      <c r="DN61" s="30">
        <f t="shared" si="37"/>
        <v>0</v>
      </c>
      <c r="DO61" s="30">
        <v>0</v>
      </c>
      <c r="DP61" s="28"/>
      <c r="DQ61" s="28"/>
      <c r="DR61" s="28"/>
      <c r="DS61" s="28"/>
      <c r="DT61" s="28"/>
      <c r="DU61" s="30">
        <v>0</v>
      </c>
      <c r="DV61" s="28"/>
      <c r="DW61" s="28"/>
      <c r="DX61" s="28"/>
      <c r="DY61" s="30">
        <v>0</v>
      </c>
      <c r="DZ61" s="30">
        <f t="shared" si="38"/>
        <v>0</v>
      </c>
      <c r="EA61" s="30">
        <v>0</v>
      </c>
      <c r="EB61" s="28"/>
      <c r="EC61" s="27">
        <f t="shared" si="49"/>
        <v>0</v>
      </c>
      <c r="ED61" s="27">
        <f t="shared" si="49"/>
        <v>0</v>
      </c>
      <c r="EE61" s="27">
        <f t="shared" si="13"/>
        <v>0</v>
      </c>
      <c r="EH61" s="23"/>
      <c r="EJ61" s="23"/>
      <c r="EK61" s="23"/>
      <c r="EM61" s="23"/>
    </row>
    <row r="62" spans="1:143" s="22" customFormat="1" ht="20.25" customHeight="1">
      <c r="A62" s="20">
        <v>53</v>
      </c>
      <c r="B62" s="21" t="s">
        <v>101</v>
      </c>
      <c r="C62" s="26">
        <v>0</v>
      </c>
      <c r="D62" s="26">
        <v>4240.9036</v>
      </c>
      <c r="E62" s="27">
        <f t="shared" si="14"/>
        <v>110462.3</v>
      </c>
      <c r="F62" s="27">
        <f t="shared" si="15"/>
        <v>80404.42628666667</v>
      </c>
      <c r="G62" s="27">
        <f t="shared" si="39"/>
        <v>80013.48599999999</v>
      </c>
      <c r="H62" s="27">
        <f t="shared" si="16"/>
        <v>99.51378263023375</v>
      </c>
      <c r="I62" s="27">
        <f t="shared" si="17"/>
        <v>72.43510772453587</v>
      </c>
      <c r="J62" s="27">
        <f t="shared" si="40"/>
        <v>49761.3</v>
      </c>
      <c r="K62" s="27">
        <f t="shared" si="41"/>
        <v>29820.25962</v>
      </c>
      <c r="L62" s="27">
        <f t="shared" si="42"/>
        <v>29429.185999999998</v>
      </c>
      <c r="M62" s="27">
        <f t="shared" si="18"/>
        <v>98.6885639998328</v>
      </c>
      <c r="N62" s="27">
        <f t="shared" si="19"/>
        <v>59.14070974833856</v>
      </c>
      <c r="O62" s="27">
        <f t="shared" si="4"/>
        <v>19900</v>
      </c>
      <c r="P62" s="27">
        <f t="shared" si="20"/>
        <v>11961.89</v>
      </c>
      <c r="Q62" s="27">
        <f t="shared" si="43"/>
        <v>9849.171</v>
      </c>
      <c r="R62" s="27">
        <f t="shared" si="21"/>
        <v>82.33791649981734</v>
      </c>
      <c r="S62" s="28">
        <f t="shared" si="22"/>
        <v>49.493321608040205</v>
      </c>
      <c r="T62" s="30">
        <v>1400</v>
      </c>
      <c r="U62" s="26">
        <v>841.54</v>
      </c>
      <c r="V62" s="30">
        <v>775.071</v>
      </c>
      <c r="W62" s="27">
        <f t="shared" si="23"/>
        <v>92.10150438481831</v>
      </c>
      <c r="X62" s="28">
        <f t="shared" si="24"/>
        <v>55.36221428571429</v>
      </c>
      <c r="Y62" s="30">
        <v>7850</v>
      </c>
      <c r="Z62" s="30">
        <v>4097.4645</v>
      </c>
      <c r="AA62" s="30">
        <v>5256.22</v>
      </c>
      <c r="AB62" s="27">
        <f t="shared" si="25"/>
        <v>128.27981792154637</v>
      </c>
      <c r="AC62" s="28">
        <f t="shared" si="26"/>
        <v>66.95821656050956</v>
      </c>
      <c r="AD62" s="30">
        <v>18500</v>
      </c>
      <c r="AE62" s="26">
        <f t="shared" si="6"/>
        <v>11120.35</v>
      </c>
      <c r="AF62" s="30">
        <v>9074.1</v>
      </c>
      <c r="AG62" s="27">
        <f t="shared" si="27"/>
        <v>81.59905038960105</v>
      </c>
      <c r="AH62" s="28">
        <f t="shared" si="28"/>
        <v>49.04918918918919</v>
      </c>
      <c r="AI62" s="30">
        <v>1467.5</v>
      </c>
      <c r="AJ62" s="30">
        <f t="shared" si="29"/>
        <v>1367.71</v>
      </c>
      <c r="AK62" s="30">
        <v>1503</v>
      </c>
      <c r="AL62" s="27">
        <f t="shared" si="30"/>
        <v>109.89171681131234</v>
      </c>
      <c r="AM62" s="28">
        <f t="shared" si="31"/>
        <v>102.4190800681431</v>
      </c>
      <c r="AN62" s="29">
        <v>0</v>
      </c>
      <c r="AO62" s="29"/>
      <c r="AP62" s="27"/>
      <c r="AQ62" s="27"/>
      <c r="AR62" s="28"/>
      <c r="AS62" s="29">
        <v>0</v>
      </c>
      <c r="AT62" s="29"/>
      <c r="AU62" s="28">
        <v>0</v>
      </c>
      <c r="AV62" s="28"/>
      <c r="AW62" s="28"/>
      <c r="AX62" s="28"/>
      <c r="AY62" s="30">
        <v>60701</v>
      </c>
      <c r="AZ62" s="30">
        <f t="shared" si="32"/>
        <v>50584.16666666667</v>
      </c>
      <c r="BA62" s="30">
        <v>50584.3</v>
      </c>
      <c r="BB62" s="28"/>
      <c r="BC62" s="28"/>
      <c r="BD62" s="28"/>
      <c r="BE62" s="138">
        <v>0</v>
      </c>
      <c r="BF62" s="30">
        <f t="shared" si="33"/>
        <v>0</v>
      </c>
      <c r="BG62" s="30">
        <v>0</v>
      </c>
      <c r="BH62" s="28"/>
      <c r="BI62" s="28"/>
      <c r="BJ62" s="30">
        <v>0</v>
      </c>
      <c r="BK62" s="28"/>
      <c r="BL62" s="28"/>
      <c r="BM62" s="28"/>
      <c r="BN62" s="27">
        <f t="shared" si="44"/>
        <v>1656</v>
      </c>
      <c r="BO62" s="27">
        <f t="shared" si="34"/>
        <v>901.8575999999999</v>
      </c>
      <c r="BP62" s="27">
        <f t="shared" si="45"/>
        <v>1030.822</v>
      </c>
      <c r="BQ62" s="27">
        <f t="shared" si="35"/>
        <v>114.29986286083303</v>
      </c>
      <c r="BR62" s="28">
        <f t="shared" si="36"/>
        <v>62.24770531400966</v>
      </c>
      <c r="BS62" s="30">
        <v>1656</v>
      </c>
      <c r="BT62" s="30">
        <v>901.8575999999999</v>
      </c>
      <c r="BU62" s="30">
        <v>1030.822</v>
      </c>
      <c r="BV62" s="30">
        <v>0</v>
      </c>
      <c r="BW62" s="30">
        <v>0</v>
      </c>
      <c r="BX62" s="30">
        <v>0</v>
      </c>
      <c r="BY62" s="30">
        <v>0</v>
      </c>
      <c r="BZ62" s="30">
        <v>0</v>
      </c>
      <c r="CA62" s="30">
        <v>0</v>
      </c>
      <c r="CB62" s="30">
        <v>0</v>
      </c>
      <c r="CC62" s="30">
        <v>0</v>
      </c>
      <c r="CD62" s="30">
        <v>0</v>
      </c>
      <c r="CE62" s="30">
        <v>0</v>
      </c>
      <c r="CF62" s="30">
        <v>0</v>
      </c>
      <c r="CG62" s="30">
        <v>0</v>
      </c>
      <c r="CH62" s="30">
        <v>0</v>
      </c>
      <c r="CI62" s="30">
        <v>0</v>
      </c>
      <c r="CJ62" s="30">
        <v>0</v>
      </c>
      <c r="CK62" s="30">
        <v>0</v>
      </c>
      <c r="CL62" s="30">
        <v>0</v>
      </c>
      <c r="CM62" s="30">
        <v>0</v>
      </c>
      <c r="CN62" s="30">
        <v>12970</v>
      </c>
      <c r="CO62" s="30">
        <v>7890.947999999999</v>
      </c>
      <c r="CP62" s="30">
        <v>8279.354</v>
      </c>
      <c r="CQ62" s="30">
        <v>4500</v>
      </c>
      <c r="CR62" s="30">
        <v>2737.8</v>
      </c>
      <c r="CS62" s="30">
        <v>2049.604</v>
      </c>
      <c r="CT62" s="30">
        <v>917.8</v>
      </c>
      <c r="CU62" s="30">
        <v>558.38952</v>
      </c>
      <c r="CV62" s="30">
        <v>752.889</v>
      </c>
      <c r="CW62" s="30">
        <v>0</v>
      </c>
      <c r="CX62" s="30">
        <v>0</v>
      </c>
      <c r="CY62" s="30">
        <v>0</v>
      </c>
      <c r="CZ62" s="30">
        <v>0</v>
      </c>
      <c r="DA62" s="30">
        <v>0</v>
      </c>
      <c r="DB62" s="30">
        <v>0</v>
      </c>
      <c r="DC62" s="30">
        <v>5000</v>
      </c>
      <c r="DD62" s="30">
        <v>3042</v>
      </c>
      <c r="DE62" s="30">
        <v>2757.73</v>
      </c>
      <c r="DF62" s="30">
        <v>0</v>
      </c>
      <c r="DG62" s="27">
        <f t="shared" si="46"/>
        <v>110462.3</v>
      </c>
      <c r="DH62" s="27">
        <f t="shared" si="47"/>
        <v>80404.42628666667</v>
      </c>
      <c r="DI62" s="27">
        <f t="shared" si="48"/>
        <v>80013.48599999999</v>
      </c>
      <c r="DJ62" s="28"/>
      <c r="DK62" s="28"/>
      <c r="DL62" s="28"/>
      <c r="DM62" s="30">
        <v>0</v>
      </c>
      <c r="DN62" s="30">
        <f t="shared" si="37"/>
        <v>0</v>
      </c>
      <c r="DO62" s="30">
        <v>0</v>
      </c>
      <c r="DP62" s="28"/>
      <c r="DQ62" s="28"/>
      <c r="DR62" s="28"/>
      <c r="DS62" s="28"/>
      <c r="DT62" s="28"/>
      <c r="DU62" s="30">
        <v>0</v>
      </c>
      <c r="DV62" s="28"/>
      <c r="DW62" s="28"/>
      <c r="DX62" s="28"/>
      <c r="DY62" s="30">
        <v>9830.2</v>
      </c>
      <c r="DZ62" s="30">
        <f t="shared" si="38"/>
        <v>8191.833333333334</v>
      </c>
      <c r="EA62" s="30">
        <v>0</v>
      </c>
      <c r="EB62" s="28"/>
      <c r="EC62" s="27">
        <f t="shared" si="49"/>
        <v>9830.2</v>
      </c>
      <c r="ED62" s="27">
        <f t="shared" si="49"/>
        <v>8191.833333333334</v>
      </c>
      <c r="EE62" s="27">
        <f t="shared" si="13"/>
        <v>0</v>
      </c>
      <c r="EH62" s="23"/>
      <c r="EJ62" s="23"/>
      <c r="EK62" s="23"/>
      <c r="EM62" s="23"/>
    </row>
    <row r="63" spans="1:143" s="22" customFormat="1" ht="20.25" customHeight="1">
      <c r="A63" s="20">
        <v>54</v>
      </c>
      <c r="B63" s="21" t="s">
        <v>102</v>
      </c>
      <c r="C63" s="26">
        <v>4697.8761</v>
      </c>
      <c r="D63" s="26">
        <v>6473.7156</v>
      </c>
      <c r="E63" s="27">
        <f t="shared" si="14"/>
        <v>26167.7</v>
      </c>
      <c r="F63" s="27">
        <f t="shared" si="15"/>
        <v>19681.539333333334</v>
      </c>
      <c r="G63" s="27">
        <f t="shared" si="39"/>
        <v>20807.5172</v>
      </c>
      <c r="H63" s="27">
        <f t="shared" si="16"/>
        <v>105.72098476443695</v>
      </c>
      <c r="I63" s="27">
        <f t="shared" si="17"/>
        <v>79.51603388910755</v>
      </c>
      <c r="J63" s="27">
        <f t="shared" si="40"/>
        <v>8410</v>
      </c>
      <c r="K63" s="27">
        <f t="shared" si="41"/>
        <v>4883.455999999999</v>
      </c>
      <c r="L63" s="27">
        <f t="shared" si="42"/>
        <v>6009.417200000001</v>
      </c>
      <c r="M63" s="27">
        <f t="shared" si="18"/>
        <v>123.05664676819043</v>
      </c>
      <c r="N63" s="27">
        <f t="shared" si="19"/>
        <v>71.45561474435198</v>
      </c>
      <c r="O63" s="27">
        <f t="shared" si="4"/>
        <v>3600</v>
      </c>
      <c r="P63" s="27">
        <f t="shared" si="20"/>
        <v>2163.96</v>
      </c>
      <c r="Q63" s="27">
        <f t="shared" si="43"/>
        <v>2543.251</v>
      </c>
      <c r="R63" s="27">
        <f t="shared" si="21"/>
        <v>117.52763452189505</v>
      </c>
      <c r="S63" s="28">
        <f t="shared" si="22"/>
        <v>70.64586111111112</v>
      </c>
      <c r="T63" s="30">
        <v>100</v>
      </c>
      <c r="U63" s="26">
        <v>60.11</v>
      </c>
      <c r="V63" s="30">
        <v>58.442</v>
      </c>
      <c r="W63" s="27">
        <f t="shared" si="23"/>
        <v>97.2250873398769</v>
      </c>
      <c r="X63" s="28">
        <f t="shared" si="24"/>
        <v>58.44200000000001</v>
      </c>
      <c r="Y63" s="30">
        <v>2800</v>
      </c>
      <c r="Z63" s="30">
        <v>1461.516</v>
      </c>
      <c r="AA63" s="30">
        <v>2099.6712</v>
      </c>
      <c r="AB63" s="27">
        <f t="shared" si="25"/>
        <v>143.66392157184734</v>
      </c>
      <c r="AC63" s="28">
        <f t="shared" si="26"/>
        <v>74.98825714285715</v>
      </c>
      <c r="AD63" s="30">
        <v>3500</v>
      </c>
      <c r="AE63" s="26">
        <f t="shared" si="6"/>
        <v>2103.85</v>
      </c>
      <c r="AF63" s="30">
        <v>2484.809</v>
      </c>
      <c r="AG63" s="27">
        <f t="shared" si="27"/>
        <v>118.10770729852416</v>
      </c>
      <c r="AH63" s="28">
        <f t="shared" si="28"/>
        <v>70.99454285714286</v>
      </c>
      <c r="AI63" s="30">
        <v>140</v>
      </c>
      <c r="AJ63" s="30">
        <f t="shared" si="29"/>
        <v>130.48</v>
      </c>
      <c r="AK63" s="30">
        <v>87.5</v>
      </c>
      <c r="AL63" s="27">
        <f t="shared" si="30"/>
        <v>67.06008583690988</v>
      </c>
      <c r="AM63" s="28">
        <f t="shared" si="31"/>
        <v>62.5</v>
      </c>
      <c r="AN63" s="29">
        <v>0</v>
      </c>
      <c r="AO63" s="29"/>
      <c r="AP63" s="27"/>
      <c r="AQ63" s="27"/>
      <c r="AR63" s="28"/>
      <c r="AS63" s="29">
        <v>0</v>
      </c>
      <c r="AT63" s="29"/>
      <c r="AU63" s="28">
        <v>0</v>
      </c>
      <c r="AV63" s="28"/>
      <c r="AW63" s="28"/>
      <c r="AX63" s="28"/>
      <c r="AY63" s="30">
        <v>17757.7</v>
      </c>
      <c r="AZ63" s="30">
        <f t="shared" si="32"/>
        <v>14798.083333333334</v>
      </c>
      <c r="BA63" s="30">
        <v>14798.1</v>
      </c>
      <c r="BB63" s="28"/>
      <c r="BC63" s="28"/>
      <c r="BD63" s="28"/>
      <c r="BE63" s="138">
        <v>0</v>
      </c>
      <c r="BF63" s="30">
        <f t="shared" si="33"/>
        <v>0</v>
      </c>
      <c r="BG63" s="30">
        <v>0</v>
      </c>
      <c r="BH63" s="28"/>
      <c r="BI63" s="28"/>
      <c r="BJ63" s="30">
        <v>0</v>
      </c>
      <c r="BK63" s="28"/>
      <c r="BL63" s="28"/>
      <c r="BM63" s="28"/>
      <c r="BN63" s="27">
        <f t="shared" si="44"/>
        <v>160</v>
      </c>
      <c r="BO63" s="27">
        <f t="shared" si="34"/>
        <v>87.13600000000001</v>
      </c>
      <c r="BP63" s="27">
        <f t="shared" si="45"/>
        <v>43.2</v>
      </c>
      <c r="BQ63" s="27">
        <f t="shared" si="35"/>
        <v>49.57767168564084</v>
      </c>
      <c r="BR63" s="28">
        <f t="shared" si="36"/>
        <v>27</v>
      </c>
      <c r="BS63" s="30">
        <v>160</v>
      </c>
      <c r="BT63" s="30">
        <v>87.13600000000001</v>
      </c>
      <c r="BU63" s="30">
        <v>43.2</v>
      </c>
      <c r="BV63" s="30">
        <v>0</v>
      </c>
      <c r="BW63" s="30">
        <v>0</v>
      </c>
      <c r="BX63" s="30">
        <v>0</v>
      </c>
      <c r="BY63" s="30">
        <v>0</v>
      </c>
      <c r="BZ63" s="30">
        <v>0</v>
      </c>
      <c r="CA63" s="30">
        <v>0</v>
      </c>
      <c r="CB63" s="30">
        <v>0</v>
      </c>
      <c r="CC63" s="30">
        <v>0</v>
      </c>
      <c r="CD63" s="30">
        <v>0</v>
      </c>
      <c r="CE63" s="30">
        <v>0</v>
      </c>
      <c r="CF63" s="30">
        <v>0</v>
      </c>
      <c r="CG63" s="30">
        <v>0</v>
      </c>
      <c r="CH63" s="30">
        <v>0</v>
      </c>
      <c r="CI63" s="30">
        <v>0</v>
      </c>
      <c r="CJ63" s="30">
        <v>0</v>
      </c>
      <c r="CK63" s="30">
        <v>650</v>
      </c>
      <c r="CL63" s="30">
        <v>395.46</v>
      </c>
      <c r="CM63" s="30">
        <v>698</v>
      </c>
      <c r="CN63" s="30">
        <v>1000</v>
      </c>
      <c r="CO63" s="30">
        <v>608.4</v>
      </c>
      <c r="CP63" s="30">
        <v>241.795</v>
      </c>
      <c r="CQ63" s="30">
        <v>750</v>
      </c>
      <c r="CR63" s="30">
        <v>456.3</v>
      </c>
      <c r="CS63" s="30">
        <v>241.795</v>
      </c>
      <c r="CT63" s="30">
        <v>60</v>
      </c>
      <c r="CU63" s="30">
        <v>36.504</v>
      </c>
      <c r="CV63" s="30">
        <v>296</v>
      </c>
      <c r="CW63" s="30">
        <v>0</v>
      </c>
      <c r="CX63" s="30">
        <v>0</v>
      </c>
      <c r="CY63" s="30">
        <v>0</v>
      </c>
      <c r="CZ63" s="30">
        <v>0</v>
      </c>
      <c r="DA63" s="30">
        <v>0</v>
      </c>
      <c r="DB63" s="30">
        <v>0</v>
      </c>
      <c r="DC63" s="30">
        <v>0</v>
      </c>
      <c r="DD63" s="30">
        <v>0</v>
      </c>
      <c r="DE63" s="30">
        <v>0</v>
      </c>
      <c r="DF63" s="30">
        <v>0</v>
      </c>
      <c r="DG63" s="27">
        <f t="shared" si="46"/>
        <v>26167.7</v>
      </c>
      <c r="DH63" s="27">
        <f t="shared" si="47"/>
        <v>19681.539333333334</v>
      </c>
      <c r="DI63" s="27">
        <f t="shared" si="48"/>
        <v>20807.5172</v>
      </c>
      <c r="DJ63" s="28"/>
      <c r="DK63" s="28"/>
      <c r="DL63" s="28"/>
      <c r="DM63" s="30">
        <v>0</v>
      </c>
      <c r="DN63" s="30">
        <f t="shared" si="37"/>
        <v>0</v>
      </c>
      <c r="DO63" s="30">
        <v>0</v>
      </c>
      <c r="DP63" s="28"/>
      <c r="DQ63" s="28"/>
      <c r="DR63" s="28"/>
      <c r="DS63" s="28"/>
      <c r="DT63" s="28"/>
      <c r="DU63" s="30">
        <v>0</v>
      </c>
      <c r="DV63" s="28"/>
      <c r="DW63" s="28"/>
      <c r="DX63" s="28"/>
      <c r="DY63" s="30">
        <v>0</v>
      </c>
      <c r="DZ63" s="30">
        <f t="shared" si="38"/>
        <v>0</v>
      </c>
      <c r="EA63" s="30">
        <v>0</v>
      </c>
      <c r="EB63" s="28"/>
      <c r="EC63" s="27">
        <f t="shared" si="49"/>
        <v>0</v>
      </c>
      <c r="ED63" s="27">
        <f t="shared" si="49"/>
        <v>0</v>
      </c>
      <c r="EE63" s="27">
        <f t="shared" si="13"/>
        <v>0</v>
      </c>
      <c r="EH63" s="23"/>
      <c r="EJ63" s="23"/>
      <c r="EK63" s="23"/>
      <c r="EM63" s="23"/>
    </row>
    <row r="64" spans="1:143" s="22" customFormat="1" ht="20.25" customHeight="1">
      <c r="A64" s="20">
        <v>55</v>
      </c>
      <c r="B64" s="21" t="s">
        <v>103</v>
      </c>
      <c r="C64" s="26">
        <v>1382.3606</v>
      </c>
      <c r="D64" s="26">
        <v>3356.3787</v>
      </c>
      <c r="E64" s="27">
        <f t="shared" si="14"/>
        <v>54384.515</v>
      </c>
      <c r="F64" s="27">
        <f t="shared" si="15"/>
        <v>40910.493109333336</v>
      </c>
      <c r="G64" s="27">
        <f t="shared" si="39"/>
        <v>43917.345799999996</v>
      </c>
      <c r="H64" s="27">
        <f t="shared" si="16"/>
        <v>107.34983243206295</v>
      </c>
      <c r="I64" s="27">
        <f t="shared" si="17"/>
        <v>80.75340158866912</v>
      </c>
      <c r="J64" s="27">
        <f t="shared" si="40"/>
        <v>18054.414999999997</v>
      </c>
      <c r="K64" s="27">
        <f t="shared" si="41"/>
        <v>10635.409775999999</v>
      </c>
      <c r="L64" s="27">
        <f t="shared" si="42"/>
        <v>13642.2458</v>
      </c>
      <c r="M64" s="27">
        <f t="shared" si="18"/>
        <v>128.2719339200758</v>
      </c>
      <c r="N64" s="27">
        <f t="shared" si="19"/>
        <v>75.56182684401574</v>
      </c>
      <c r="O64" s="27">
        <f t="shared" si="4"/>
        <v>8562</v>
      </c>
      <c r="P64" s="27">
        <f t="shared" si="20"/>
        <v>5146.6182</v>
      </c>
      <c r="Q64" s="27">
        <f t="shared" si="43"/>
        <v>5885.723</v>
      </c>
      <c r="R64" s="27">
        <f t="shared" si="21"/>
        <v>114.36097979834602</v>
      </c>
      <c r="S64" s="28">
        <f t="shared" si="22"/>
        <v>68.7423849567858</v>
      </c>
      <c r="T64" s="30">
        <v>2500</v>
      </c>
      <c r="U64" s="26">
        <v>1502.75</v>
      </c>
      <c r="V64" s="30">
        <v>1009.476</v>
      </c>
      <c r="W64" s="27">
        <f t="shared" si="23"/>
        <v>67.17524538346366</v>
      </c>
      <c r="X64" s="28">
        <f t="shared" si="24"/>
        <v>40.379039999999996</v>
      </c>
      <c r="Y64" s="30">
        <v>3929</v>
      </c>
      <c r="Z64" s="30">
        <v>2050.82013</v>
      </c>
      <c r="AA64" s="30">
        <v>3249.195</v>
      </c>
      <c r="AB64" s="27">
        <f t="shared" si="25"/>
        <v>158.4339334527597</v>
      </c>
      <c r="AC64" s="28">
        <f t="shared" si="26"/>
        <v>82.69776024433698</v>
      </c>
      <c r="AD64" s="30">
        <v>6062</v>
      </c>
      <c r="AE64" s="26">
        <f t="shared" si="6"/>
        <v>3643.8682</v>
      </c>
      <c r="AF64" s="30">
        <v>4876.247</v>
      </c>
      <c r="AG64" s="27">
        <f t="shared" si="27"/>
        <v>133.82061952734736</v>
      </c>
      <c r="AH64" s="28">
        <f t="shared" si="28"/>
        <v>80.43957439788849</v>
      </c>
      <c r="AI64" s="30">
        <v>280.1</v>
      </c>
      <c r="AJ64" s="30">
        <f t="shared" si="29"/>
        <v>261.0532</v>
      </c>
      <c r="AK64" s="30">
        <v>320.8</v>
      </c>
      <c r="AL64" s="27">
        <f t="shared" si="30"/>
        <v>122.8868291980332</v>
      </c>
      <c r="AM64" s="28">
        <f t="shared" si="31"/>
        <v>114.53052481256694</v>
      </c>
      <c r="AN64" s="29">
        <v>0</v>
      </c>
      <c r="AO64" s="29"/>
      <c r="AP64" s="27"/>
      <c r="AQ64" s="27"/>
      <c r="AR64" s="28"/>
      <c r="AS64" s="29">
        <v>0</v>
      </c>
      <c r="AT64" s="29"/>
      <c r="AU64" s="28">
        <v>0</v>
      </c>
      <c r="AV64" s="28"/>
      <c r="AW64" s="28"/>
      <c r="AX64" s="28"/>
      <c r="AY64" s="30">
        <v>36330.1</v>
      </c>
      <c r="AZ64" s="30">
        <f t="shared" si="32"/>
        <v>30275.083333333332</v>
      </c>
      <c r="BA64" s="30">
        <v>30275.1</v>
      </c>
      <c r="BB64" s="28"/>
      <c r="BC64" s="28"/>
      <c r="BD64" s="28"/>
      <c r="BE64" s="138">
        <v>0</v>
      </c>
      <c r="BF64" s="30">
        <f t="shared" si="33"/>
        <v>0</v>
      </c>
      <c r="BG64" s="30">
        <v>0</v>
      </c>
      <c r="BH64" s="28"/>
      <c r="BI64" s="28"/>
      <c r="BJ64" s="30">
        <v>0</v>
      </c>
      <c r="BK64" s="28"/>
      <c r="BL64" s="28"/>
      <c r="BM64" s="28"/>
      <c r="BN64" s="27">
        <f t="shared" si="44"/>
        <v>587</v>
      </c>
      <c r="BO64" s="27">
        <f t="shared" si="34"/>
        <v>319.6802</v>
      </c>
      <c r="BP64" s="27">
        <f t="shared" si="45"/>
        <v>147.9138</v>
      </c>
      <c r="BQ64" s="27">
        <f t="shared" si="35"/>
        <v>46.269302884570266</v>
      </c>
      <c r="BR64" s="28">
        <f t="shared" si="36"/>
        <v>25.198262350936968</v>
      </c>
      <c r="BS64" s="30">
        <v>587</v>
      </c>
      <c r="BT64" s="30">
        <v>319.6802</v>
      </c>
      <c r="BU64" s="30">
        <v>147.9138</v>
      </c>
      <c r="BV64" s="30">
        <v>0</v>
      </c>
      <c r="BW64" s="30">
        <v>0</v>
      </c>
      <c r="BX64" s="30">
        <v>0</v>
      </c>
      <c r="BY64" s="30">
        <v>0</v>
      </c>
      <c r="BZ64" s="30">
        <v>0</v>
      </c>
      <c r="CA64" s="30">
        <v>0</v>
      </c>
      <c r="CB64" s="30">
        <v>0</v>
      </c>
      <c r="CC64" s="30">
        <v>0</v>
      </c>
      <c r="CD64" s="30">
        <v>0</v>
      </c>
      <c r="CE64" s="30">
        <v>0</v>
      </c>
      <c r="CF64" s="30">
        <v>0</v>
      </c>
      <c r="CG64" s="30">
        <v>0</v>
      </c>
      <c r="CH64" s="30">
        <v>0</v>
      </c>
      <c r="CI64" s="30">
        <v>0</v>
      </c>
      <c r="CJ64" s="30">
        <v>0</v>
      </c>
      <c r="CK64" s="30">
        <v>0</v>
      </c>
      <c r="CL64" s="30">
        <v>0</v>
      </c>
      <c r="CM64" s="30">
        <v>0</v>
      </c>
      <c r="CN64" s="30">
        <v>3115</v>
      </c>
      <c r="CO64" s="30">
        <v>1895.166</v>
      </c>
      <c r="CP64" s="30">
        <v>2358.899</v>
      </c>
      <c r="CQ64" s="30">
        <v>1600</v>
      </c>
      <c r="CR64" s="30">
        <v>973.44</v>
      </c>
      <c r="CS64" s="30">
        <v>645.049</v>
      </c>
      <c r="CT64" s="30">
        <v>0</v>
      </c>
      <c r="CU64" s="30">
        <v>0</v>
      </c>
      <c r="CV64" s="30">
        <v>0</v>
      </c>
      <c r="CW64" s="30">
        <v>0</v>
      </c>
      <c r="CX64" s="30">
        <v>0</v>
      </c>
      <c r="CY64" s="30">
        <v>0</v>
      </c>
      <c r="CZ64" s="30">
        <v>0</v>
      </c>
      <c r="DA64" s="30">
        <v>0</v>
      </c>
      <c r="DB64" s="30">
        <v>0</v>
      </c>
      <c r="DC64" s="30">
        <v>1581.315</v>
      </c>
      <c r="DD64" s="30">
        <v>962.0720460000001</v>
      </c>
      <c r="DE64" s="30">
        <v>1679.715</v>
      </c>
      <c r="DF64" s="30">
        <v>0</v>
      </c>
      <c r="DG64" s="27">
        <f t="shared" si="46"/>
        <v>54384.515</v>
      </c>
      <c r="DH64" s="27">
        <f t="shared" si="47"/>
        <v>40910.493109333336</v>
      </c>
      <c r="DI64" s="27">
        <f t="shared" si="48"/>
        <v>43917.345799999996</v>
      </c>
      <c r="DJ64" s="28"/>
      <c r="DK64" s="28"/>
      <c r="DL64" s="28"/>
      <c r="DM64" s="30">
        <v>0</v>
      </c>
      <c r="DN64" s="30">
        <f t="shared" si="37"/>
        <v>0</v>
      </c>
      <c r="DO64" s="30">
        <v>0</v>
      </c>
      <c r="DP64" s="28"/>
      <c r="DQ64" s="28"/>
      <c r="DR64" s="28"/>
      <c r="DS64" s="28"/>
      <c r="DT64" s="28"/>
      <c r="DU64" s="30">
        <v>0</v>
      </c>
      <c r="DV64" s="28"/>
      <c r="DW64" s="28"/>
      <c r="DX64" s="28"/>
      <c r="DY64" s="30">
        <v>0</v>
      </c>
      <c r="DZ64" s="30">
        <f t="shared" si="38"/>
        <v>0</v>
      </c>
      <c r="EA64" s="30">
        <v>0</v>
      </c>
      <c r="EB64" s="28"/>
      <c r="EC64" s="27">
        <f t="shared" si="49"/>
        <v>0</v>
      </c>
      <c r="ED64" s="27">
        <f t="shared" si="49"/>
        <v>0</v>
      </c>
      <c r="EE64" s="27">
        <f t="shared" si="13"/>
        <v>0</v>
      </c>
      <c r="EH64" s="23"/>
      <c r="EJ64" s="23"/>
      <c r="EK64" s="23"/>
      <c r="EM64" s="23"/>
    </row>
    <row r="65" spans="1:143" s="22" customFormat="1" ht="20.25" customHeight="1">
      <c r="A65" s="20">
        <v>56</v>
      </c>
      <c r="B65" s="21" t="s">
        <v>52</v>
      </c>
      <c r="C65" s="26">
        <v>3238.214</v>
      </c>
      <c r="D65" s="26">
        <v>5432.3182</v>
      </c>
      <c r="E65" s="27">
        <f t="shared" si="14"/>
        <v>36215.7</v>
      </c>
      <c r="F65" s="27">
        <f t="shared" si="15"/>
        <v>27634.664739999997</v>
      </c>
      <c r="G65" s="27">
        <f t="shared" si="39"/>
        <v>28444.950999999997</v>
      </c>
      <c r="H65" s="27">
        <f t="shared" si="16"/>
        <v>102.93213710976252</v>
      </c>
      <c r="I65" s="27">
        <f t="shared" si="17"/>
        <v>78.54314841353336</v>
      </c>
      <c r="J65" s="27">
        <f t="shared" si="40"/>
        <v>10487.4</v>
      </c>
      <c r="K65" s="27">
        <f t="shared" si="41"/>
        <v>6194.41474</v>
      </c>
      <c r="L65" s="27">
        <f t="shared" si="42"/>
        <v>7004.651</v>
      </c>
      <c r="M65" s="27">
        <f t="shared" si="18"/>
        <v>113.08010997016322</v>
      </c>
      <c r="N65" s="27">
        <f t="shared" si="19"/>
        <v>66.79111123824781</v>
      </c>
      <c r="O65" s="27">
        <f t="shared" si="4"/>
        <v>3623.4</v>
      </c>
      <c r="P65" s="27">
        <f t="shared" si="20"/>
        <v>2178.02574</v>
      </c>
      <c r="Q65" s="27">
        <f t="shared" si="43"/>
        <v>3040.86</v>
      </c>
      <c r="R65" s="27">
        <f t="shared" si="21"/>
        <v>139.61542988927212</v>
      </c>
      <c r="S65" s="28">
        <f t="shared" si="22"/>
        <v>83.92283490644147</v>
      </c>
      <c r="T65" s="30">
        <v>6.4</v>
      </c>
      <c r="U65" s="26">
        <v>3.8470400000000002</v>
      </c>
      <c r="V65" s="30">
        <v>1.268</v>
      </c>
      <c r="W65" s="27">
        <f t="shared" si="23"/>
        <v>32.96040592247546</v>
      </c>
      <c r="X65" s="28">
        <f t="shared" si="24"/>
        <v>19.8125</v>
      </c>
      <c r="Y65" s="30">
        <v>3300</v>
      </c>
      <c r="Z65" s="30">
        <v>1722.5010000000002</v>
      </c>
      <c r="AA65" s="30">
        <v>2295.041</v>
      </c>
      <c r="AB65" s="27">
        <f t="shared" si="25"/>
        <v>133.23887765522343</v>
      </c>
      <c r="AC65" s="28">
        <f t="shared" si="26"/>
        <v>69.54669696969698</v>
      </c>
      <c r="AD65" s="30">
        <v>3617</v>
      </c>
      <c r="AE65" s="26">
        <f t="shared" si="6"/>
        <v>2174.1787</v>
      </c>
      <c r="AF65" s="30">
        <v>3039.592</v>
      </c>
      <c r="AG65" s="27">
        <f t="shared" si="27"/>
        <v>139.80414765354845</v>
      </c>
      <c r="AH65" s="28">
        <f t="shared" si="28"/>
        <v>84.03627315454797</v>
      </c>
      <c r="AI65" s="30">
        <v>664</v>
      </c>
      <c r="AJ65" s="30">
        <f t="shared" si="29"/>
        <v>618.848</v>
      </c>
      <c r="AK65" s="30">
        <v>403.4</v>
      </c>
      <c r="AL65" s="27">
        <f t="shared" si="30"/>
        <v>65.18563524484203</v>
      </c>
      <c r="AM65" s="28">
        <f t="shared" si="31"/>
        <v>60.753012048192765</v>
      </c>
      <c r="AN65" s="29">
        <v>0</v>
      </c>
      <c r="AO65" s="29"/>
      <c r="AP65" s="27"/>
      <c r="AQ65" s="27"/>
      <c r="AR65" s="28"/>
      <c r="AS65" s="29">
        <v>0</v>
      </c>
      <c r="AT65" s="29"/>
      <c r="AU65" s="28">
        <v>0</v>
      </c>
      <c r="AV65" s="28"/>
      <c r="AW65" s="28"/>
      <c r="AX65" s="28"/>
      <c r="AY65" s="30">
        <v>25728.3</v>
      </c>
      <c r="AZ65" s="30">
        <f t="shared" si="32"/>
        <v>21440.25</v>
      </c>
      <c r="BA65" s="30">
        <v>21440.3</v>
      </c>
      <c r="BB65" s="28"/>
      <c r="BC65" s="28"/>
      <c r="BD65" s="28"/>
      <c r="BE65" s="138">
        <v>0</v>
      </c>
      <c r="BF65" s="30">
        <f t="shared" si="33"/>
        <v>0</v>
      </c>
      <c r="BG65" s="30">
        <v>0</v>
      </c>
      <c r="BH65" s="28"/>
      <c r="BI65" s="28"/>
      <c r="BJ65" s="30">
        <v>0</v>
      </c>
      <c r="BK65" s="28"/>
      <c r="BL65" s="28"/>
      <c r="BM65" s="28"/>
      <c r="BN65" s="27">
        <f t="shared" si="44"/>
        <v>1400</v>
      </c>
      <c r="BO65" s="27">
        <f t="shared" si="34"/>
        <v>762.44</v>
      </c>
      <c r="BP65" s="27">
        <f t="shared" si="45"/>
        <v>974.25</v>
      </c>
      <c r="BQ65" s="27">
        <f t="shared" si="35"/>
        <v>127.78054666596714</v>
      </c>
      <c r="BR65" s="28">
        <f t="shared" si="36"/>
        <v>69.58928571428571</v>
      </c>
      <c r="BS65" s="30">
        <v>1400</v>
      </c>
      <c r="BT65" s="30">
        <v>762.44</v>
      </c>
      <c r="BU65" s="30">
        <v>974.25</v>
      </c>
      <c r="BV65" s="30">
        <v>0</v>
      </c>
      <c r="BW65" s="30">
        <v>0</v>
      </c>
      <c r="BX65" s="30">
        <v>0</v>
      </c>
      <c r="BY65" s="30">
        <v>0</v>
      </c>
      <c r="BZ65" s="30">
        <v>0</v>
      </c>
      <c r="CA65" s="30">
        <v>0</v>
      </c>
      <c r="CB65" s="30">
        <v>0</v>
      </c>
      <c r="CC65" s="30">
        <v>0</v>
      </c>
      <c r="CD65" s="30">
        <v>0</v>
      </c>
      <c r="CE65" s="30">
        <v>0</v>
      </c>
      <c r="CF65" s="30">
        <v>0</v>
      </c>
      <c r="CG65" s="30">
        <v>0</v>
      </c>
      <c r="CH65" s="30">
        <v>0</v>
      </c>
      <c r="CI65" s="30">
        <v>0</v>
      </c>
      <c r="CJ65" s="30">
        <v>0</v>
      </c>
      <c r="CK65" s="30">
        <v>0</v>
      </c>
      <c r="CL65" s="30">
        <v>0</v>
      </c>
      <c r="CM65" s="30">
        <v>0</v>
      </c>
      <c r="CN65" s="30">
        <v>1500</v>
      </c>
      <c r="CO65" s="30">
        <v>912.6</v>
      </c>
      <c r="CP65" s="30">
        <v>291.1</v>
      </c>
      <c r="CQ65" s="30">
        <v>1500</v>
      </c>
      <c r="CR65" s="30">
        <v>912.6</v>
      </c>
      <c r="CS65" s="30">
        <v>291.1</v>
      </c>
      <c r="CT65" s="30">
        <v>0</v>
      </c>
      <c r="CU65" s="30">
        <v>0</v>
      </c>
      <c r="CV65" s="30">
        <v>0</v>
      </c>
      <c r="CW65" s="30">
        <v>0</v>
      </c>
      <c r="CX65" s="30">
        <v>0</v>
      </c>
      <c r="CY65" s="30">
        <v>0</v>
      </c>
      <c r="CZ65" s="30">
        <v>0</v>
      </c>
      <c r="DA65" s="30">
        <v>0</v>
      </c>
      <c r="DB65" s="30">
        <v>0</v>
      </c>
      <c r="DC65" s="30">
        <v>0</v>
      </c>
      <c r="DD65" s="30">
        <v>0</v>
      </c>
      <c r="DE65" s="30">
        <v>0</v>
      </c>
      <c r="DF65" s="30">
        <v>0</v>
      </c>
      <c r="DG65" s="27">
        <f t="shared" si="46"/>
        <v>36215.7</v>
      </c>
      <c r="DH65" s="27">
        <f t="shared" si="47"/>
        <v>27634.664739999997</v>
      </c>
      <c r="DI65" s="27">
        <f t="shared" si="48"/>
        <v>28444.950999999997</v>
      </c>
      <c r="DJ65" s="28"/>
      <c r="DK65" s="28"/>
      <c r="DL65" s="28"/>
      <c r="DM65" s="30">
        <v>0</v>
      </c>
      <c r="DN65" s="30">
        <f t="shared" si="37"/>
        <v>0</v>
      </c>
      <c r="DO65" s="30">
        <v>0</v>
      </c>
      <c r="DP65" s="28"/>
      <c r="DQ65" s="28"/>
      <c r="DR65" s="28"/>
      <c r="DS65" s="28"/>
      <c r="DT65" s="28"/>
      <c r="DU65" s="30">
        <v>0</v>
      </c>
      <c r="DV65" s="28"/>
      <c r="DW65" s="28"/>
      <c r="DX65" s="28"/>
      <c r="DY65" s="30">
        <v>0</v>
      </c>
      <c r="DZ65" s="30">
        <f t="shared" si="38"/>
        <v>0</v>
      </c>
      <c r="EA65" s="30">
        <v>0</v>
      </c>
      <c r="EB65" s="28"/>
      <c r="EC65" s="27">
        <f t="shared" si="49"/>
        <v>0</v>
      </c>
      <c r="ED65" s="27">
        <f t="shared" si="49"/>
        <v>0</v>
      </c>
      <c r="EE65" s="27">
        <f t="shared" si="13"/>
        <v>0</v>
      </c>
      <c r="EH65" s="23"/>
      <c r="EJ65" s="23"/>
      <c r="EK65" s="23"/>
      <c r="EM65" s="23"/>
    </row>
    <row r="66" spans="1:143" s="22" customFormat="1" ht="20.25" customHeight="1">
      <c r="A66" s="20">
        <v>57</v>
      </c>
      <c r="B66" s="21" t="s">
        <v>104</v>
      </c>
      <c r="C66" s="26">
        <v>10009.1942</v>
      </c>
      <c r="D66" s="26">
        <v>8336.2017</v>
      </c>
      <c r="E66" s="27">
        <f t="shared" si="14"/>
        <v>95113</v>
      </c>
      <c r="F66" s="27">
        <f t="shared" si="15"/>
        <v>71930.93872</v>
      </c>
      <c r="G66" s="27">
        <f t="shared" si="39"/>
        <v>79947.658</v>
      </c>
      <c r="H66" s="27">
        <f t="shared" si="16"/>
        <v>111.14502246551523</v>
      </c>
      <c r="I66" s="27">
        <f t="shared" si="17"/>
        <v>84.05544773059414</v>
      </c>
      <c r="J66" s="27">
        <f t="shared" si="40"/>
        <v>30605.2</v>
      </c>
      <c r="K66" s="27">
        <f t="shared" si="41"/>
        <v>18174.438720000002</v>
      </c>
      <c r="L66" s="27">
        <f t="shared" si="42"/>
        <v>26191.158000000003</v>
      </c>
      <c r="M66" s="27">
        <f t="shared" si="18"/>
        <v>144.10985892608628</v>
      </c>
      <c r="N66" s="27">
        <f t="shared" si="19"/>
        <v>85.57747703004719</v>
      </c>
      <c r="O66" s="27">
        <f t="shared" si="4"/>
        <v>12000</v>
      </c>
      <c r="P66" s="27">
        <f t="shared" si="20"/>
        <v>7213.2</v>
      </c>
      <c r="Q66" s="27">
        <f t="shared" si="43"/>
        <v>9121.809</v>
      </c>
      <c r="R66" s="27">
        <f t="shared" si="21"/>
        <v>126.45994842788222</v>
      </c>
      <c r="S66" s="28">
        <f t="shared" si="22"/>
        <v>76.015075</v>
      </c>
      <c r="T66" s="30">
        <v>600</v>
      </c>
      <c r="U66" s="26">
        <v>360.66</v>
      </c>
      <c r="V66" s="30">
        <v>491.436</v>
      </c>
      <c r="W66" s="27">
        <f t="shared" si="23"/>
        <v>136.2601896523041</v>
      </c>
      <c r="X66" s="28">
        <f t="shared" si="24"/>
        <v>81.906</v>
      </c>
      <c r="Y66" s="30">
        <v>7000</v>
      </c>
      <c r="Z66" s="30">
        <v>3653.79</v>
      </c>
      <c r="AA66" s="30">
        <v>5419.654</v>
      </c>
      <c r="AB66" s="27">
        <f t="shared" si="25"/>
        <v>148.32965222412892</v>
      </c>
      <c r="AC66" s="28">
        <f t="shared" si="26"/>
        <v>77.42362857142858</v>
      </c>
      <c r="AD66" s="30">
        <v>11400</v>
      </c>
      <c r="AE66" s="26">
        <f t="shared" si="6"/>
        <v>6852.54</v>
      </c>
      <c r="AF66" s="30">
        <v>8630.373</v>
      </c>
      <c r="AG66" s="27">
        <f t="shared" si="27"/>
        <v>125.9441462581758</v>
      </c>
      <c r="AH66" s="28">
        <f t="shared" si="28"/>
        <v>75.70502631578947</v>
      </c>
      <c r="AI66" s="30">
        <v>1002</v>
      </c>
      <c r="AJ66" s="30">
        <f t="shared" si="29"/>
        <v>933.864</v>
      </c>
      <c r="AK66" s="30">
        <v>1240.4</v>
      </c>
      <c r="AL66" s="27">
        <f t="shared" si="30"/>
        <v>132.82447979577327</v>
      </c>
      <c r="AM66" s="28">
        <f t="shared" si="31"/>
        <v>123.79241516966069</v>
      </c>
      <c r="AN66" s="29">
        <v>0</v>
      </c>
      <c r="AO66" s="29"/>
      <c r="AP66" s="27"/>
      <c r="AQ66" s="27"/>
      <c r="AR66" s="28"/>
      <c r="AS66" s="29">
        <v>0</v>
      </c>
      <c r="AT66" s="29"/>
      <c r="AU66" s="28">
        <v>0</v>
      </c>
      <c r="AV66" s="28"/>
      <c r="AW66" s="28"/>
      <c r="AX66" s="28"/>
      <c r="AY66" s="30">
        <v>64507.8</v>
      </c>
      <c r="AZ66" s="30">
        <f t="shared" si="32"/>
        <v>53756.50000000001</v>
      </c>
      <c r="BA66" s="30">
        <v>53756.5</v>
      </c>
      <c r="BB66" s="28"/>
      <c r="BC66" s="28"/>
      <c r="BD66" s="28"/>
      <c r="BE66" s="138">
        <v>0</v>
      </c>
      <c r="BF66" s="30">
        <f t="shared" si="33"/>
        <v>0</v>
      </c>
      <c r="BG66" s="30">
        <v>0</v>
      </c>
      <c r="BH66" s="28"/>
      <c r="BI66" s="28"/>
      <c r="BJ66" s="30">
        <v>0</v>
      </c>
      <c r="BK66" s="28"/>
      <c r="BL66" s="28"/>
      <c r="BM66" s="28"/>
      <c r="BN66" s="27">
        <f t="shared" si="44"/>
        <v>1213.2</v>
      </c>
      <c r="BO66" s="27">
        <f t="shared" si="34"/>
        <v>660.70872</v>
      </c>
      <c r="BP66" s="27">
        <f t="shared" si="45"/>
        <v>948.223</v>
      </c>
      <c r="BQ66" s="27">
        <f t="shared" si="35"/>
        <v>143.51604138053455</v>
      </c>
      <c r="BR66" s="28">
        <f t="shared" si="36"/>
        <v>78.1588361358391</v>
      </c>
      <c r="BS66" s="30">
        <v>1213.2</v>
      </c>
      <c r="BT66" s="30">
        <v>660.70872</v>
      </c>
      <c r="BU66" s="30">
        <v>948.223</v>
      </c>
      <c r="BV66" s="30">
        <v>0</v>
      </c>
      <c r="BW66" s="30">
        <v>0</v>
      </c>
      <c r="BX66" s="30">
        <v>0</v>
      </c>
      <c r="BY66" s="30">
        <v>0</v>
      </c>
      <c r="BZ66" s="30">
        <v>0</v>
      </c>
      <c r="CA66" s="30">
        <v>0</v>
      </c>
      <c r="CB66" s="30">
        <v>0</v>
      </c>
      <c r="CC66" s="30">
        <v>0</v>
      </c>
      <c r="CD66" s="30">
        <v>0</v>
      </c>
      <c r="CE66" s="30">
        <v>0</v>
      </c>
      <c r="CF66" s="30">
        <v>0</v>
      </c>
      <c r="CG66" s="30">
        <v>0</v>
      </c>
      <c r="CH66" s="30">
        <v>0</v>
      </c>
      <c r="CI66" s="30">
        <v>0</v>
      </c>
      <c r="CJ66" s="30">
        <v>0</v>
      </c>
      <c r="CK66" s="30">
        <v>0</v>
      </c>
      <c r="CL66" s="30">
        <v>0</v>
      </c>
      <c r="CM66" s="30">
        <v>0</v>
      </c>
      <c r="CN66" s="30">
        <v>9390</v>
      </c>
      <c r="CO66" s="30">
        <v>5712.876000000001</v>
      </c>
      <c r="CP66" s="30">
        <v>6399.992</v>
      </c>
      <c r="CQ66" s="30">
        <v>4360</v>
      </c>
      <c r="CR66" s="30">
        <v>2652.6240000000003</v>
      </c>
      <c r="CS66" s="30">
        <v>2309.892</v>
      </c>
      <c r="CT66" s="30">
        <v>0</v>
      </c>
      <c r="CU66" s="30">
        <v>0</v>
      </c>
      <c r="CV66" s="30">
        <v>0</v>
      </c>
      <c r="CW66" s="30">
        <v>0</v>
      </c>
      <c r="CX66" s="30">
        <v>0</v>
      </c>
      <c r="CY66" s="30">
        <v>600</v>
      </c>
      <c r="CZ66" s="30">
        <v>0</v>
      </c>
      <c r="DA66" s="30">
        <v>0</v>
      </c>
      <c r="DB66" s="30">
        <v>0</v>
      </c>
      <c r="DC66" s="30">
        <v>0</v>
      </c>
      <c r="DD66" s="30">
        <v>0</v>
      </c>
      <c r="DE66" s="30">
        <v>2461.08</v>
      </c>
      <c r="DF66" s="30">
        <v>0</v>
      </c>
      <c r="DG66" s="27">
        <f t="shared" si="46"/>
        <v>95113</v>
      </c>
      <c r="DH66" s="27">
        <f t="shared" si="47"/>
        <v>71930.93872</v>
      </c>
      <c r="DI66" s="27">
        <f t="shared" si="48"/>
        <v>79947.658</v>
      </c>
      <c r="DJ66" s="28"/>
      <c r="DK66" s="28"/>
      <c r="DL66" s="28"/>
      <c r="DM66" s="30">
        <v>0</v>
      </c>
      <c r="DN66" s="30">
        <f t="shared" si="37"/>
        <v>0</v>
      </c>
      <c r="DO66" s="30">
        <v>0</v>
      </c>
      <c r="DP66" s="28"/>
      <c r="DQ66" s="28"/>
      <c r="DR66" s="28"/>
      <c r="DS66" s="28"/>
      <c r="DT66" s="28"/>
      <c r="DU66" s="30">
        <v>0</v>
      </c>
      <c r="DV66" s="28"/>
      <c r="DW66" s="28"/>
      <c r="DX66" s="28"/>
      <c r="DY66" s="30">
        <v>0</v>
      </c>
      <c r="DZ66" s="30">
        <f t="shared" si="38"/>
        <v>0</v>
      </c>
      <c r="EA66" s="30">
        <v>0</v>
      </c>
      <c r="EB66" s="28"/>
      <c r="EC66" s="27">
        <f t="shared" si="49"/>
        <v>0</v>
      </c>
      <c r="ED66" s="27">
        <f t="shared" si="49"/>
        <v>0</v>
      </c>
      <c r="EE66" s="27">
        <f t="shared" si="13"/>
        <v>0</v>
      </c>
      <c r="EH66" s="23"/>
      <c r="EJ66" s="23"/>
      <c r="EK66" s="23"/>
      <c r="EM66" s="23"/>
    </row>
    <row r="67" spans="1:143" s="22" customFormat="1" ht="20.25" customHeight="1">
      <c r="A67" s="20">
        <v>58</v>
      </c>
      <c r="B67" s="21" t="s">
        <v>105</v>
      </c>
      <c r="C67" s="26">
        <v>29713.857</v>
      </c>
      <c r="D67" s="26">
        <v>6244.5189</v>
      </c>
      <c r="E67" s="27">
        <f t="shared" si="14"/>
        <v>140275.7</v>
      </c>
      <c r="F67" s="27">
        <f t="shared" si="15"/>
        <v>103509.25112</v>
      </c>
      <c r="G67" s="27">
        <f t="shared" si="39"/>
        <v>105445.35900000001</v>
      </c>
      <c r="H67" s="27">
        <f t="shared" si="16"/>
        <v>101.8704684451397</v>
      </c>
      <c r="I67" s="27">
        <f t="shared" si="17"/>
        <v>75.1700822024057</v>
      </c>
      <c r="J67" s="27">
        <f t="shared" si="40"/>
        <v>55841.3</v>
      </c>
      <c r="K67" s="27">
        <f t="shared" si="41"/>
        <v>33147.25112</v>
      </c>
      <c r="L67" s="27">
        <f t="shared" si="42"/>
        <v>35626.759000000005</v>
      </c>
      <c r="M67" s="27">
        <f t="shared" si="18"/>
        <v>107.4802820632808</v>
      </c>
      <c r="N67" s="27">
        <f t="shared" si="19"/>
        <v>63.80001719157685</v>
      </c>
      <c r="O67" s="27">
        <f t="shared" si="4"/>
        <v>23756.3</v>
      </c>
      <c r="P67" s="27">
        <f t="shared" si="20"/>
        <v>14279.91193</v>
      </c>
      <c r="Q67" s="27">
        <f t="shared" si="43"/>
        <v>11959.454000000002</v>
      </c>
      <c r="R67" s="27">
        <f t="shared" si="21"/>
        <v>83.75019438932914</v>
      </c>
      <c r="S67" s="28">
        <f t="shared" si="22"/>
        <v>50.34224184742574</v>
      </c>
      <c r="T67" s="30">
        <v>2042.5</v>
      </c>
      <c r="U67" s="26">
        <v>1227.74675</v>
      </c>
      <c r="V67" s="30">
        <v>789.21</v>
      </c>
      <c r="W67" s="27">
        <f t="shared" si="23"/>
        <v>64.28117199251393</v>
      </c>
      <c r="X67" s="28">
        <f t="shared" si="24"/>
        <v>38.639412484700124</v>
      </c>
      <c r="Y67" s="30">
        <v>12127</v>
      </c>
      <c r="Z67" s="30">
        <v>6329.93019</v>
      </c>
      <c r="AA67" s="30">
        <v>7731.23</v>
      </c>
      <c r="AB67" s="27">
        <f t="shared" si="25"/>
        <v>122.1376819007225</v>
      </c>
      <c r="AC67" s="28">
        <f t="shared" si="26"/>
        <v>63.75220582172012</v>
      </c>
      <c r="AD67" s="30">
        <v>21713.8</v>
      </c>
      <c r="AE67" s="26">
        <f t="shared" si="6"/>
        <v>13052.16518</v>
      </c>
      <c r="AF67" s="30">
        <v>11170.244</v>
      </c>
      <c r="AG67" s="27">
        <f t="shared" si="27"/>
        <v>85.58154027284537</v>
      </c>
      <c r="AH67" s="28">
        <f t="shared" si="28"/>
        <v>51.443063858007356</v>
      </c>
      <c r="AI67" s="30">
        <v>1673</v>
      </c>
      <c r="AJ67" s="30">
        <f t="shared" si="29"/>
        <v>1559.236</v>
      </c>
      <c r="AK67" s="30">
        <v>505.2</v>
      </c>
      <c r="AL67" s="27">
        <f t="shared" si="30"/>
        <v>32.40048331362282</v>
      </c>
      <c r="AM67" s="28">
        <f t="shared" si="31"/>
        <v>30.197250448296476</v>
      </c>
      <c r="AN67" s="29">
        <v>0</v>
      </c>
      <c r="AO67" s="29"/>
      <c r="AP67" s="27"/>
      <c r="AQ67" s="27"/>
      <c r="AR67" s="28"/>
      <c r="AS67" s="29">
        <v>0</v>
      </c>
      <c r="AT67" s="29"/>
      <c r="AU67" s="28">
        <v>0</v>
      </c>
      <c r="AV67" s="28"/>
      <c r="AW67" s="28"/>
      <c r="AX67" s="28"/>
      <c r="AY67" s="30">
        <v>81167.1</v>
      </c>
      <c r="AZ67" s="30">
        <f t="shared" si="32"/>
        <v>67639.25</v>
      </c>
      <c r="BA67" s="30">
        <v>67639.3</v>
      </c>
      <c r="BB67" s="28"/>
      <c r="BC67" s="28"/>
      <c r="BD67" s="28"/>
      <c r="BE67" s="138">
        <v>3267.3</v>
      </c>
      <c r="BF67" s="30">
        <f t="shared" si="33"/>
        <v>2722.7500000000005</v>
      </c>
      <c r="BG67" s="30">
        <v>2179.3</v>
      </c>
      <c r="BH67" s="28"/>
      <c r="BI67" s="28"/>
      <c r="BJ67" s="30">
        <v>0</v>
      </c>
      <c r="BK67" s="28"/>
      <c r="BL67" s="28"/>
      <c r="BM67" s="28"/>
      <c r="BN67" s="27">
        <f t="shared" si="44"/>
        <v>2295</v>
      </c>
      <c r="BO67" s="27">
        <f t="shared" si="34"/>
        <v>1249.857</v>
      </c>
      <c r="BP67" s="27">
        <f t="shared" si="45"/>
        <v>2287.5</v>
      </c>
      <c r="BQ67" s="27">
        <f t="shared" si="35"/>
        <v>183.0209375952609</v>
      </c>
      <c r="BR67" s="28">
        <f t="shared" si="36"/>
        <v>99.67320261437908</v>
      </c>
      <c r="BS67" s="30">
        <v>1430</v>
      </c>
      <c r="BT67" s="30">
        <v>778.778</v>
      </c>
      <c r="BU67" s="30">
        <v>1441.5</v>
      </c>
      <c r="BV67" s="30">
        <v>0</v>
      </c>
      <c r="BW67" s="30">
        <v>0</v>
      </c>
      <c r="BX67" s="30">
        <v>0</v>
      </c>
      <c r="BY67" s="30">
        <v>0</v>
      </c>
      <c r="BZ67" s="30">
        <v>0</v>
      </c>
      <c r="CA67" s="30">
        <v>0</v>
      </c>
      <c r="CB67" s="30">
        <v>865</v>
      </c>
      <c r="CC67" s="30">
        <v>471.079</v>
      </c>
      <c r="CD67" s="30">
        <v>846</v>
      </c>
      <c r="CE67" s="30">
        <v>0</v>
      </c>
      <c r="CF67" s="30">
        <v>0</v>
      </c>
      <c r="CG67" s="30">
        <v>0</v>
      </c>
      <c r="CH67" s="30">
        <v>0</v>
      </c>
      <c r="CI67" s="30">
        <v>0</v>
      </c>
      <c r="CJ67" s="30">
        <v>0</v>
      </c>
      <c r="CK67" s="30">
        <v>10550</v>
      </c>
      <c r="CL67" s="30">
        <v>6418.62</v>
      </c>
      <c r="CM67" s="30">
        <v>6736.2</v>
      </c>
      <c r="CN67" s="30">
        <v>5440</v>
      </c>
      <c r="CO67" s="30">
        <v>3309.696</v>
      </c>
      <c r="CP67" s="30">
        <v>158</v>
      </c>
      <c r="CQ67" s="30">
        <v>5440</v>
      </c>
      <c r="CR67" s="30">
        <v>3309.696</v>
      </c>
      <c r="CS67" s="30">
        <v>150</v>
      </c>
      <c r="CT67" s="30">
        <v>0</v>
      </c>
      <c r="CU67" s="30">
        <v>0</v>
      </c>
      <c r="CV67" s="30">
        <v>2620.748</v>
      </c>
      <c r="CW67" s="30">
        <v>0</v>
      </c>
      <c r="CX67" s="30">
        <v>0</v>
      </c>
      <c r="CY67" s="30">
        <v>0</v>
      </c>
      <c r="CZ67" s="30">
        <v>0</v>
      </c>
      <c r="DA67" s="30">
        <v>0</v>
      </c>
      <c r="DB67" s="30">
        <v>0</v>
      </c>
      <c r="DC67" s="30">
        <v>0</v>
      </c>
      <c r="DD67" s="30">
        <v>0</v>
      </c>
      <c r="DE67" s="30">
        <v>3628.427</v>
      </c>
      <c r="DF67" s="30">
        <v>0</v>
      </c>
      <c r="DG67" s="27">
        <f t="shared" si="46"/>
        <v>140275.7</v>
      </c>
      <c r="DH67" s="27">
        <f t="shared" si="47"/>
        <v>103509.25112</v>
      </c>
      <c r="DI67" s="27">
        <f t="shared" si="48"/>
        <v>105445.35900000001</v>
      </c>
      <c r="DJ67" s="28"/>
      <c r="DK67" s="28"/>
      <c r="DL67" s="28"/>
      <c r="DM67" s="30">
        <v>0</v>
      </c>
      <c r="DN67" s="30">
        <f t="shared" si="37"/>
        <v>0</v>
      </c>
      <c r="DO67" s="30">
        <v>0</v>
      </c>
      <c r="DP67" s="28"/>
      <c r="DQ67" s="28"/>
      <c r="DR67" s="28"/>
      <c r="DS67" s="28"/>
      <c r="DT67" s="28"/>
      <c r="DU67" s="30">
        <v>0</v>
      </c>
      <c r="DV67" s="28"/>
      <c r="DW67" s="28"/>
      <c r="DX67" s="28"/>
      <c r="DY67" s="30">
        <v>0</v>
      </c>
      <c r="DZ67" s="30">
        <f t="shared" si="38"/>
        <v>0</v>
      </c>
      <c r="EA67" s="30">
        <v>0</v>
      </c>
      <c r="EB67" s="28"/>
      <c r="EC67" s="27">
        <f t="shared" si="49"/>
        <v>0</v>
      </c>
      <c r="ED67" s="27">
        <f t="shared" si="49"/>
        <v>0</v>
      </c>
      <c r="EE67" s="27">
        <f t="shared" si="13"/>
        <v>0</v>
      </c>
      <c r="EH67" s="23"/>
      <c r="EJ67" s="23"/>
      <c r="EK67" s="23"/>
      <c r="EM67" s="23"/>
    </row>
    <row r="68" spans="1:143" s="22" customFormat="1" ht="20.25" customHeight="1">
      <c r="A68" s="20">
        <v>59</v>
      </c>
      <c r="B68" s="21" t="s">
        <v>106</v>
      </c>
      <c r="C68" s="26">
        <v>10.6383</v>
      </c>
      <c r="D68" s="26">
        <v>4228.6897</v>
      </c>
      <c r="E68" s="27">
        <f t="shared" si="14"/>
        <v>31101.9</v>
      </c>
      <c r="F68" s="27">
        <f t="shared" si="15"/>
        <v>23718.84852666667</v>
      </c>
      <c r="G68" s="27">
        <f t="shared" si="39"/>
        <v>23483.294</v>
      </c>
      <c r="H68" s="27">
        <f t="shared" si="16"/>
        <v>99.00688886139714</v>
      </c>
      <c r="I68" s="27">
        <f t="shared" si="17"/>
        <v>75.50437111559101</v>
      </c>
      <c r="J68" s="27">
        <f t="shared" si="40"/>
        <v>9179.2</v>
      </c>
      <c r="K68" s="27">
        <f t="shared" si="41"/>
        <v>5449.931860000001</v>
      </c>
      <c r="L68" s="27">
        <f t="shared" si="42"/>
        <v>5214.394</v>
      </c>
      <c r="M68" s="27">
        <f t="shared" si="18"/>
        <v>95.67815036865433</v>
      </c>
      <c r="N68" s="27">
        <f t="shared" si="19"/>
        <v>56.80662802858637</v>
      </c>
      <c r="O68" s="27">
        <f t="shared" si="4"/>
        <v>4121.8</v>
      </c>
      <c r="P68" s="27">
        <f t="shared" si="20"/>
        <v>2477.61398</v>
      </c>
      <c r="Q68" s="27">
        <f t="shared" si="43"/>
        <v>2236.3700000000003</v>
      </c>
      <c r="R68" s="27">
        <f t="shared" si="21"/>
        <v>90.2630521966945</v>
      </c>
      <c r="S68" s="28">
        <f t="shared" si="22"/>
        <v>54.25712067543307</v>
      </c>
      <c r="T68" s="30">
        <v>289.8</v>
      </c>
      <c r="U68" s="26">
        <v>174.19878</v>
      </c>
      <c r="V68" s="30">
        <v>163.57</v>
      </c>
      <c r="W68" s="27">
        <f t="shared" si="23"/>
        <v>93.89847621206073</v>
      </c>
      <c r="X68" s="28">
        <f t="shared" si="24"/>
        <v>56.4423740510697</v>
      </c>
      <c r="Y68" s="30">
        <v>3260</v>
      </c>
      <c r="Z68" s="30">
        <v>1701.6222000000002</v>
      </c>
      <c r="AA68" s="30">
        <v>2249.684</v>
      </c>
      <c r="AB68" s="27">
        <f t="shared" si="25"/>
        <v>132.2081952151306</v>
      </c>
      <c r="AC68" s="28">
        <f t="shared" si="26"/>
        <v>69.00871165644172</v>
      </c>
      <c r="AD68" s="30">
        <v>3832</v>
      </c>
      <c r="AE68" s="26">
        <f t="shared" si="6"/>
        <v>2303.4152</v>
      </c>
      <c r="AF68" s="30">
        <v>2072.8</v>
      </c>
      <c r="AG68" s="27">
        <f t="shared" si="27"/>
        <v>89.98811851202511</v>
      </c>
      <c r="AH68" s="28">
        <f t="shared" si="28"/>
        <v>54.09185803757829</v>
      </c>
      <c r="AI68" s="30">
        <v>562.6</v>
      </c>
      <c r="AJ68" s="30">
        <f t="shared" si="29"/>
        <v>524.3432</v>
      </c>
      <c r="AK68" s="30">
        <v>541.2</v>
      </c>
      <c r="AL68" s="27">
        <f t="shared" si="30"/>
        <v>103.21484096675613</v>
      </c>
      <c r="AM68" s="28">
        <f t="shared" si="31"/>
        <v>96.19623178101672</v>
      </c>
      <c r="AN68" s="29">
        <v>0</v>
      </c>
      <c r="AO68" s="29"/>
      <c r="AP68" s="27"/>
      <c r="AQ68" s="27"/>
      <c r="AR68" s="28"/>
      <c r="AS68" s="29">
        <v>0</v>
      </c>
      <c r="AT68" s="29"/>
      <c r="AU68" s="28">
        <v>0</v>
      </c>
      <c r="AV68" s="28"/>
      <c r="AW68" s="28"/>
      <c r="AX68" s="28"/>
      <c r="AY68" s="30">
        <v>21922.7</v>
      </c>
      <c r="AZ68" s="30">
        <f t="shared" si="32"/>
        <v>18268.916666666668</v>
      </c>
      <c r="BA68" s="30">
        <v>18268.9</v>
      </c>
      <c r="BB68" s="28"/>
      <c r="BC68" s="28"/>
      <c r="BD68" s="28"/>
      <c r="BE68" s="138">
        <v>0</v>
      </c>
      <c r="BF68" s="30">
        <f t="shared" si="33"/>
        <v>0</v>
      </c>
      <c r="BG68" s="30">
        <v>0</v>
      </c>
      <c r="BH68" s="28"/>
      <c r="BI68" s="28"/>
      <c r="BJ68" s="30">
        <v>0</v>
      </c>
      <c r="BK68" s="28"/>
      <c r="BL68" s="28"/>
      <c r="BM68" s="28"/>
      <c r="BN68" s="27">
        <f t="shared" si="44"/>
        <v>76.8</v>
      </c>
      <c r="BO68" s="27">
        <f t="shared" si="34"/>
        <v>41.82528</v>
      </c>
      <c r="BP68" s="27">
        <f t="shared" si="45"/>
        <v>71</v>
      </c>
      <c r="BQ68" s="27">
        <f t="shared" si="35"/>
        <v>169.75379483412902</v>
      </c>
      <c r="BR68" s="28">
        <f t="shared" si="36"/>
        <v>92.44791666666667</v>
      </c>
      <c r="BS68" s="30">
        <v>76.8</v>
      </c>
      <c r="BT68" s="30">
        <v>41.82528</v>
      </c>
      <c r="BU68" s="30">
        <v>71</v>
      </c>
      <c r="BV68" s="30">
        <v>0</v>
      </c>
      <c r="BW68" s="30">
        <v>0</v>
      </c>
      <c r="BX68" s="30">
        <v>0</v>
      </c>
      <c r="BY68" s="30">
        <v>0</v>
      </c>
      <c r="BZ68" s="30">
        <v>0</v>
      </c>
      <c r="CA68" s="30">
        <v>0</v>
      </c>
      <c r="CB68" s="30">
        <v>0</v>
      </c>
      <c r="CC68" s="30">
        <v>0</v>
      </c>
      <c r="CD68" s="30">
        <v>0</v>
      </c>
      <c r="CE68" s="30">
        <v>0</v>
      </c>
      <c r="CF68" s="30">
        <v>0</v>
      </c>
      <c r="CG68" s="30">
        <v>0</v>
      </c>
      <c r="CH68" s="30">
        <v>0</v>
      </c>
      <c r="CI68" s="30">
        <v>0</v>
      </c>
      <c r="CJ68" s="30">
        <v>0</v>
      </c>
      <c r="CK68" s="30">
        <v>0</v>
      </c>
      <c r="CL68" s="30">
        <v>0</v>
      </c>
      <c r="CM68" s="30">
        <v>0</v>
      </c>
      <c r="CN68" s="30">
        <v>1158</v>
      </c>
      <c r="CO68" s="30">
        <v>704.5272</v>
      </c>
      <c r="CP68" s="30">
        <v>116.14</v>
      </c>
      <c r="CQ68" s="30">
        <v>1158</v>
      </c>
      <c r="CR68" s="30">
        <v>704.5272</v>
      </c>
      <c r="CS68" s="30">
        <v>97</v>
      </c>
      <c r="CT68" s="30">
        <v>0</v>
      </c>
      <c r="CU68" s="30">
        <v>0</v>
      </c>
      <c r="CV68" s="30">
        <v>0</v>
      </c>
      <c r="CW68" s="30">
        <v>0</v>
      </c>
      <c r="CX68" s="30">
        <v>0</v>
      </c>
      <c r="CY68" s="30">
        <v>0</v>
      </c>
      <c r="CZ68" s="30">
        <v>0</v>
      </c>
      <c r="DA68" s="30">
        <v>0</v>
      </c>
      <c r="DB68" s="30">
        <v>0</v>
      </c>
      <c r="DC68" s="30">
        <v>0</v>
      </c>
      <c r="DD68" s="30">
        <v>0</v>
      </c>
      <c r="DE68" s="30">
        <v>0</v>
      </c>
      <c r="DF68" s="30">
        <v>0</v>
      </c>
      <c r="DG68" s="27">
        <f t="shared" si="46"/>
        <v>31101.9</v>
      </c>
      <c r="DH68" s="27">
        <f t="shared" si="47"/>
        <v>23718.84852666667</v>
      </c>
      <c r="DI68" s="27">
        <f t="shared" si="48"/>
        <v>23483.294</v>
      </c>
      <c r="DJ68" s="28"/>
      <c r="DK68" s="28"/>
      <c r="DL68" s="28"/>
      <c r="DM68" s="30">
        <v>0</v>
      </c>
      <c r="DN68" s="30">
        <f t="shared" si="37"/>
        <v>0</v>
      </c>
      <c r="DO68" s="30">
        <v>0</v>
      </c>
      <c r="DP68" s="28"/>
      <c r="DQ68" s="28"/>
      <c r="DR68" s="28"/>
      <c r="DS68" s="28"/>
      <c r="DT68" s="28"/>
      <c r="DU68" s="30">
        <v>0</v>
      </c>
      <c r="DV68" s="28"/>
      <c r="DW68" s="28"/>
      <c r="DX68" s="28"/>
      <c r="DY68" s="30">
        <v>1078</v>
      </c>
      <c r="DZ68" s="30">
        <f t="shared" si="38"/>
        <v>898.3333333333333</v>
      </c>
      <c r="EA68" s="30">
        <v>1078</v>
      </c>
      <c r="EB68" s="28"/>
      <c r="EC68" s="27">
        <f t="shared" si="49"/>
        <v>1078</v>
      </c>
      <c r="ED68" s="27">
        <f t="shared" si="49"/>
        <v>898.3333333333333</v>
      </c>
      <c r="EE68" s="27">
        <f t="shared" si="13"/>
        <v>1078</v>
      </c>
      <c r="EH68" s="23"/>
      <c r="EJ68" s="23"/>
      <c r="EK68" s="23"/>
      <c r="EM68" s="23"/>
    </row>
    <row r="69" spans="1:143" s="22" customFormat="1" ht="20.25" customHeight="1">
      <c r="A69" s="20">
        <v>60</v>
      </c>
      <c r="B69" s="21" t="s">
        <v>107</v>
      </c>
      <c r="C69" s="26">
        <v>1028.9509</v>
      </c>
      <c r="D69" s="26">
        <v>127.7533</v>
      </c>
      <c r="E69" s="27">
        <f t="shared" si="14"/>
        <v>52539.024</v>
      </c>
      <c r="F69" s="27">
        <f t="shared" si="15"/>
        <v>38847.098911600006</v>
      </c>
      <c r="G69" s="27">
        <f t="shared" si="39"/>
        <v>39274.148</v>
      </c>
      <c r="H69" s="27">
        <f t="shared" si="16"/>
        <v>101.09930754255751</v>
      </c>
      <c r="I69" s="27">
        <f t="shared" si="17"/>
        <v>74.75233647279022</v>
      </c>
      <c r="J69" s="27">
        <f t="shared" si="40"/>
        <v>21025.824</v>
      </c>
      <c r="K69" s="27">
        <f t="shared" si="41"/>
        <v>12586.098911599998</v>
      </c>
      <c r="L69" s="27">
        <f t="shared" si="42"/>
        <v>13013.148</v>
      </c>
      <c r="M69" s="27">
        <f t="shared" si="18"/>
        <v>103.39302186801036</v>
      </c>
      <c r="N69" s="27">
        <f t="shared" si="19"/>
        <v>61.89126285847346</v>
      </c>
      <c r="O69" s="27">
        <f t="shared" si="4"/>
        <v>6948.9</v>
      </c>
      <c r="P69" s="27">
        <f t="shared" si="20"/>
        <v>4176.983789999999</v>
      </c>
      <c r="Q69" s="27">
        <f t="shared" si="43"/>
        <v>3588.4</v>
      </c>
      <c r="R69" s="27">
        <f t="shared" si="21"/>
        <v>85.90888019701893</v>
      </c>
      <c r="S69" s="28">
        <f t="shared" si="22"/>
        <v>51.639827886428066</v>
      </c>
      <c r="T69" s="30">
        <v>500</v>
      </c>
      <c r="U69" s="26">
        <v>300.55</v>
      </c>
      <c r="V69" s="30">
        <v>346.4</v>
      </c>
      <c r="W69" s="27">
        <f t="shared" si="23"/>
        <v>115.25536516386623</v>
      </c>
      <c r="X69" s="28">
        <f t="shared" si="24"/>
        <v>69.28</v>
      </c>
      <c r="Y69" s="30">
        <v>5600</v>
      </c>
      <c r="Z69" s="30">
        <v>2923.032</v>
      </c>
      <c r="AA69" s="30">
        <v>3526.064</v>
      </c>
      <c r="AB69" s="27">
        <f t="shared" si="25"/>
        <v>120.6303591613092</v>
      </c>
      <c r="AC69" s="28">
        <f t="shared" si="26"/>
        <v>62.965428571428575</v>
      </c>
      <c r="AD69" s="30">
        <v>6448.9</v>
      </c>
      <c r="AE69" s="26">
        <f t="shared" si="6"/>
        <v>3876.4337899999996</v>
      </c>
      <c r="AF69" s="30">
        <v>3242</v>
      </c>
      <c r="AG69" s="27">
        <f t="shared" si="27"/>
        <v>83.63357084450553</v>
      </c>
      <c r="AH69" s="28">
        <f t="shared" si="28"/>
        <v>50.272139434632265</v>
      </c>
      <c r="AI69" s="30">
        <v>1156.6</v>
      </c>
      <c r="AJ69" s="30">
        <f t="shared" si="29"/>
        <v>1077.9512</v>
      </c>
      <c r="AK69" s="30">
        <v>1151</v>
      </c>
      <c r="AL69" s="27">
        <f t="shared" si="30"/>
        <v>106.77663330213835</v>
      </c>
      <c r="AM69" s="28">
        <f t="shared" si="31"/>
        <v>99.51582223759296</v>
      </c>
      <c r="AN69" s="29">
        <v>0</v>
      </c>
      <c r="AO69" s="29"/>
      <c r="AP69" s="27"/>
      <c r="AQ69" s="27"/>
      <c r="AR69" s="28"/>
      <c r="AS69" s="29">
        <v>0</v>
      </c>
      <c r="AT69" s="29"/>
      <c r="AU69" s="28">
        <v>0</v>
      </c>
      <c r="AV69" s="28"/>
      <c r="AW69" s="28"/>
      <c r="AX69" s="28"/>
      <c r="AY69" s="30">
        <v>31513.2</v>
      </c>
      <c r="AZ69" s="30">
        <f t="shared" si="32"/>
        <v>26261</v>
      </c>
      <c r="BA69" s="30">
        <v>26261</v>
      </c>
      <c r="BB69" s="28"/>
      <c r="BC69" s="28"/>
      <c r="BD69" s="28"/>
      <c r="BE69" s="138">
        <v>0</v>
      </c>
      <c r="BF69" s="30">
        <f t="shared" si="33"/>
        <v>0</v>
      </c>
      <c r="BG69" s="30">
        <v>0</v>
      </c>
      <c r="BH69" s="28"/>
      <c r="BI69" s="28"/>
      <c r="BJ69" s="30">
        <v>0</v>
      </c>
      <c r="BK69" s="28"/>
      <c r="BL69" s="28"/>
      <c r="BM69" s="28"/>
      <c r="BN69" s="27">
        <f t="shared" si="44"/>
        <v>714</v>
      </c>
      <c r="BO69" s="27">
        <f t="shared" si="34"/>
        <v>388.8444</v>
      </c>
      <c r="BP69" s="27">
        <f t="shared" si="45"/>
        <v>474.9</v>
      </c>
      <c r="BQ69" s="27">
        <f t="shared" si="35"/>
        <v>122.13111465665958</v>
      </c>
      <c r="BR69" s="28">
        <f t="shared" si="36"/>
        <v>66.5126050420168</v>
      </c>
      <c r="BS69" s="30">
        <v>114</v>
      </c>
      <c r="BT69" s="30">
        <v>62.084399999999995</v>
      </c>
      <c r="BU69" s="30">
        <v>24.9</v>
      </c>
      <c r="BV69" s="30">
        <v>0</v>
      </c>
      <c r="BW69" s="30">
        <v>0</v>
      </c>
      <c r="BX69" s="30">
        <v>0</v>
      </c>
      <c r="BY69" s="30">
        <v>0</v>
      </c>
      <c r="BZ69" s="30">
        <v>0</v>
      </c>
      <c r="CA69" s="30">
        <v>0</v>
      </c>
      <c r="CB69" s="30">
        <v>600</v>
      </c>
      <c r="CC69" s="30">
        <v>326.76</v>
      </c>
      <c r="CD69" s="30">
        <v>450</v>
      </c>
      <c r="CE69" s="30">
        <v>0</v>
      </c>
      <c r="CF69" s="30">
        <v>0</v>
      </c>
      <c r="CG69" s="30">
        <v>0</v>
      </c>
      <c r="CH69" s="30">
        <v>0</v>
      </c>
      <c r="CI69" s="30">
        <v>0</v>
      </c>
      <c r="CJ69" s="30">
        <v>0</v>
      </c>
      <c r="CK69" s="30">
        <v>2750.9</v>
      </c>
      <c r="CL69" s="30">
        <v>1673.64756</v>
      </c>
      <c r="CM69" s="30">
        <v>1933.4</v>
      </c>
      <c r="CN69" s="30">
        <v>3598</v>
      </c>
      <c r="CO69" s="30">
        <v>2189.0232</v>
      </c>
      <c r="CP69" s="30">
        <v>2081.9</v>
      </c>
      <c r="CQ69" s="30">
        <v>3572</v>
      </c>
      <c r="CR69" s="30">
        <v>2173.2048</v>
      </c>
      <c r="CS69" s="30">
        <v>2055.9</v>
      </c>
      <c r="CT69" s="30">
        <v>257.424</v>
      </c>
      <c r="CU69" s="30">
        <v>156.6167616</v>
      </c>
      <c r="CV69" s="30">
        <v>257.484</v>
      </c>
      <c r="CW69" s="30">
        <v>0</v>
      </c>
      <c r="CX69" s="30">
        <v>0</v>
      </c>
      <c r="CY69" s="30">
        <v>0</v>
      </c>
      <c r="CZ69" s="30">
        <v>0</v>
      </c>
      <c r="DA69" s="30">
        <v>0</v>
      </c>
      <c r="DB69" s="30">
        <v>0</v>
      </c>
      <c r="DC69" s="30">
        <v>0</v>
      </c>
      <c r="DD69" s="30">
        <v>0</v>
      </c>
      <c r="DE69" s="30">
        <v>0</v>
      </c>
      <c r="DF69" s="30">
        <v>0</v>
      </c>
      <c r="DG69" s="27">
        <f t="shared" si="46"/>
        <v>52539.024</v>
      </c>
      <c r="DH69" s="27">
        <f t="shared" si="47"/>
        <v>38847.098911600006</v>
      </c>
      <c r="DI69" s="27">
        <f t="shared" si="48"/>
        <v>39274.148</v>
      </c>
      <c r="DJ69" s="28"/>
      <c r="DK69" s="28"/>
      <c r="DL69" s="28"/>
      <c r="DM69" s="30">
        <v>0</v>
      </c>
      <c r="DN69" s="30">
        <f t="shared" si="37"/>
        <v>0</v>
      </c>
      <c r="DO69" s="30">
        <v>0</v>
      </c>
      <c r="DP69" s="28"/>
      <c r="DQ69" s="28"/>
      <c r="DR69" s="28"/>
      <c r="DS69" s="28"/>
      <c r="DT69" s="28"/>
      <c r="DU69" s="30">
        <v>0</v>
      </c>
      <c r="DV69" s="28"/>
      <c r="DW69" s="28"/>
      <c r="DX69" s="28"/>
      <c r="DY69" s="30">
        <v>528.6</v>
      </c>
      <c r="DZ69" s="30">
        <f t="shared" si="38"/>
        <v>440.50000000000006</v>
      </c>
      <c r="EA69" s="30">
        <v>528.6</v>
      </c>
      <c r="EB69" s="28"/>
      <c r="EC69" s="27">
        <f t="shared" si="49"/>
        <v>528.6</v>
      </c>
      <c r="ED69" s="27">
        <f t="shared" si="49"/>
        <v>440.50000000000006</v>
      </c>
      <c r="EE69" s="27">
        <f t="shared" si="13"/>
        <v>528.6</v>
      </c>
      <c r="EH69" s="23"/>
      <c r="EJ69" s="23"/>
      <c r="EK69" s="23"/>
      <c r="EM69" s="23"/>
    </row>
    <row r="70" spans="1:143" s="22" customFormat="1" ht="20.25" customHeight="1">
      <c r="A70" s="20">
        <v>61</v>
      </c>
      <c r="B70" s="21" t="s">
        <v>108</v>
      </c>
      <c r="C70" s="26">
        <v>235.36</v>
      </c>
      <c r="D70" s="26">
        <v>2305.446</v>
      </c>
      <c r="E70" s="27">
        <f t="shared" si="14"/>
        <v>58970.5</v>
      </c>
      <c r="F70" s="27">
        <f t="shared" si="15"/>
        <v>43986.97763333334</v>
      </c>
      <c r="G70" s="27">
        <f t="shared" si="39"/>
        <v>48680.017</v>
      </c>
      <c r="H70" s="27">
        <f t="shared" si="16"/>
        <v>110.66915623479952</v>
      </c>
      <c r="I70" s="27">
        <f t="shared" si="17"/>
        <v>82.54977827897</v>
      </c>
      <c r="J70" s="27">
        <f t="shared" si="40"/>
        <v>21129</v>
      </c>
      <c r="K70" s="27">
        <f t="shared" si="41"/>
        <v>12452.394299999998</v>
      </c>
      <c r="L70" s="27">
        <f t="shared" si="42"/>
        <v>17145.517</v>
      </c>
      <c r="M70" s="27">
        <f t="shared" si="18"/>
        <v>137.68851665739496</v>
      </c>
      <c r="N70" s="27">
        <f t="shared" si="19"/>
        <v>81.14684556770315</v>
      </c>
      <c r="O70" s="27">
        <f t="shared" si="4"/>
        <v>10489</v>
      </c>
      <c r="P70" s="27">
        <f t="shared" si="20"/>
        <v>6304.9379</v>
      </c>
      <c r="Q70" s="27">
        <f t="shared" si="43"/>
        <v>10870.747000000001</v>
      </c>
      <c r="R70" s="27">
        <f t="shared" si="21"/>
        <v>172.41640080229817</v>
      </c>
      <c r="S70" s="28">
        <f t="shared" si="22"/>
        <v>103.63949852226142</v>
      </c>
      <c r="T70" s="30">
        <v>539</v>
      </c>
      <c r="U70" s="26">
        <v>323.99289999999996</v>
      </c>
      <c r="V70" s="30">
        <v>923.6</v>
      </c>
      <c r="W70" s="27">
        <f t="shared" si="23"/>
        <v>285.0679752550133</v>
      </c>
      <c r="X70" s="28">
        <f t="shared" si="24"/>
        <v>171.3543599257885</v>
      </c>
      <c r="Y70" s="30">
        <v>5200</v>
      </c>
      <c r="Z70" s="30">
        <v>2714.244</v>
      </c>
      <c r="AA70" s="30">
        <v>3004.377</v>
      </c>
      <c r="AB70" s="27">
        <f t="shared" si="25"/>
        <v>110.68927480359172</v>
      </c>
      <c r="AC70" s="28">
        <f t="shared" si="26"/>
        <v>57.776480769230766</v>
      </c>
      <c r="AD70" s="30">
        <v>9950</v>
      </c>
      <c r="AE70" s="26">
        <f t="shared" si="6"/>
        <v>5980.945</v>
      </c>
      <c r="AF70" s="30">
        <v>9947.147</v>
      </c>
      <c r="AG70" s="27">
        <f t="shared" si="27"/>
        <v>166.31396877918124</v>
      </c>
      <c r="AH70" s="28">
        <f t="shared" si="28"/>
        <v>99.97132663316583</v>
      </c>
      <c r="AI70" s="30">
        <v>416</v>
      </c>
      <c r="AJ70" s="30">
        <f t="shared" si="29"/>
        <v>387.71200000000005</v>
      </c>
      <c r="AK70" s="30">
        <v>456</v>
      </c>
      <c r="AL70" s="27">
        <f t="shared" si="30"/>
        <v>117.61307362165729</v>
      </c>
      <c r="AM70" s="28">
        <f t="shared" si="31"/>
        <v>109.61538461538463</v>
      </c>
      <c r="AN70" s="29">
        <v>0</v>
      </c>
      <c r="AO70" s="29"/>
      <c r="AP70" s="27"/>
      <c r="AQ70" s="27"/>
      <c r="AR70" s="28"/>
      <c r="AS70" s="29">
        <v>0</v>
      </c>
      <c r="AT70" s="29"/>
      <c r="AU70" s="28">
        <v>0</v>
      </c>
      <c r="AV70" s="28"/>
      <c r="AW70" s="28"/>
      <c r="AX70" s="28"/>
      <c r="AY70" s="30">
        <v>37841.5</v>
      </c>
      <c r="AZ70" s="30">
        <f t="shared" si="32"/>
        <v>31534.583333333336</v>
      </c>
      <c r="BA70" s="30">
        <v>31534.5</v>
      </c>
      <c r="BB70" s="28"/>
      <c r="BC70" s="28"/>
      <c r="BD70" s="28"/>
      <c r="BE70" s="138">
        <v>0</v>
      </c>
      <c r="BF70" s="30">
        <f t="shared" si="33"/>
        <v>0</v>
      </c>
      <c r="BG70" s="30">
        <v>0</v>
      </c>
      <c r="BH70" s="28"/>
      <c r="BI70" s="28"/>
      <c r="BJ70" s="30">
        <v>0</v>
      </c>
      <c r="BK70" s="28"/>
      <c r="BL70" s="28"/>
      <c r="BM70" s="28"/>
      <c r="BN70" s="27">
        <f t="shared" si="44"/>
        <v>174</v>
      </c>
      <c r="BO70" s="27">
        <f t="shared" si="34"/>
        <v>94.7604</v>
      </c>
      <c r="BP70" s="27">
        <f t="shared" si="45"/>
        <v>179</v>
      </c>
      <c r="BQ70" s="27">
        <f t="shared" si="35"/>
        <v>188.8974719397554</v>
      </c>
      <c r="BR70" s="28">
        <f t="shared" si="36"/>
        <v>102.87356321839081</v>
      </c>
      <c r="BS70" s="30">
        <v>174</v>
      </c>
      <c r="BT70" s="30">
        <v>94.7604</v>
      </c>
      <c r="BU70" s="30">
        <v>179</v>
      </c>
      <c r="BV70" s="30">
        <v>0</v>
      </c>
      <c r="BW70" s="30">
        <v>0</v>
      </c>
      <c r="BX70" s="30">
        <v>0</v>
      </c>
      <c r="BY70" s="30">
        <v>0</v>
      </c>
      <c r="BZ70" s="30">
        <v>0</v>
      </c>
      <c r="CA70" s="30">
        <v>0</v>
      </c>
      <c r="CB70" s="30">
        <v>0</v>
      </c>
      <c r="CC70" s="30">
        <v>0</v>
      </c>
      <c r="CD70" s="30">
        <v>0</v>
      </c>
      <c r="CE70" s="30">
        <v>0</v>
      </c>
      <c r="CF70" s="30">
        <v>0</v>
      </c>
      <c r="CG70" s="30">
        <v>0</v>
      </c>
      <c r="CH70" s="30">
        <v>0</v>
      </c>
      <c r="CI70" s="30">
        <v>0</v>
      </c>
      <c r="CJ70" s="30">
        <v>0</v>
      </c>
      <c r="CK70" s="30">
        <v>2200</v>
      </c>
      <c r="CL70" s="30">
        <v>1338.48</v>
      </c>
      <c r="CM70" s="30">
        <v>1610.75</v>
      </c>
      <c r="CN70" s="30">
        <v>2650</v>
      </c>
      <c r="CO70" s="30">
        <v>1612.26</v>
      </c>
      <c r="CP70" s="30">
        <v>560.3</v>
      </c>
      <c r="CQ70" s="30">
        <v>2550</v>
      </c>
      <c r="CR70" s="30">
        <v>1551.42</v>
      </c>
      <c r="CS70" s="30">
        <v>560.3</v>
      </c>
      <c r="CT70" s="30">
        <v>0</v>
      </c>
      <c r="CU70" s="30">
        <v>0</v>
      </c>
      <c r="CV70" s="30">
        <v>299.343</v>
      </c>
      <c r="CW70" s="30">
        <v>0</v>
      </c>
      <c r="CX70" s="30">
        <v>0</v>
      </c>
      <c r="CY70" s="30">
        <v>165</v>
      </c>
      <c r="CZ70" s="30">
        <v>0</v>
      </c>
      <c r="DA70" s="30">
        <v>0</v>
      </c>
      <c r="DB70" s="30">
        <v>0</v>
      </c>
      <c r="DC70" s="30">
        <v>0</v>
      </c>
      <c r="DD70" s="30">
        <v>0</v>
      </c>
      <c r="DE70" s="30">
        <v>0</v>
      </c>
      <c r="DF70" s="30">
        <v>0</v>
      </c>
      <c r="DG70" s="27">
        <f t="shared" si="46"/>
        <v>58970.5</v>
      </c>
      <c r="DH70" s="27">
        <f t="shared" si="47"/>
        <v>43986.97763333334</v>
      </c>
      <c r="DI70" s="27">
        <f t="shared" si="48"/>
        <v>48680.017</v>
      </c>
      <c r="DJ70" s="28"/>
      <c r="DK70" s="28"/>
      <c r="DL70" s="28"/>
      <c r="DM70" s="30">
        <v>0</v>
      </c>
      <c r="DN70" s="30">
        <f t="shared" si="37"/>
        <v>0</v>
      </c>
      <c r="DO70" s="30">
        <v>0</v>
      </c>
      <c r="DP70" s="28"/>
      <c r="DQ70" s="28"/>
      <c r="DR70" s="28"/>
      <c r="DS70" s="28"/>
      <c r="DT70" s="28"/>
      <c r="DU70" s="30">
        <v>0</v>
      </c>
      <c r="DV70" s="28"/>
      <c r="DW70" s="28"/>
      <c r="DX70" s="28"/>
      <c r="DY70" s="30">
        <v>3440</v>
      </c>
      <c r="DZ70" s="30">
        <f t="shared" si="38"/>
        <v>2866.666666666667</v>
      </c>
      <c r="EA70" s="30">
        <v>0</v>
      </c>
      <c r="EB70" s="28"/>
      <c r="EC70" s="27">
        <f t="shared" si="49"/>
        <v>3440</v>
      </c>
      <c r="ED70" s="27">
        <f t="shared" si="49"/>
        <v>2866.666666666667</v>
      </c>
      <c r="EE70" s="27">
        <f t="shared" si="13"/>
        <v>0</v>
      </c>
      <c r="EH70" s="23"/>
      <c r="EJ70" s="23"/>
      <c r="EK70" s="23"/>
      <c r="EM70" s="23"/>
    </row>
    <row r="71" spans="1:143" s="22" customFormat="1" ht="20.25" customHeight="1">
      <c r="A71" s="20">
        <v>62</v>
      </c>
      <c r="B71" s="21" t="s">
        <v>109</v>
      </c>
      <c r="C71" s="26">
        <v>8438.212</v>
      </c>
      <c r="D71" s="26">
        <v>2356.3705</v>
      </c>
      <c r="E71" s="27">
        <f t="shared" si="14"/>
        <v>40480.907</v>
      </c>
      <c r="F71" s="27">
        <f t="shared" si="15"/>
        <v>28344.166565466665</v>
      </c>
      <c r="G71" s="27">
        <f t="shared" si="39"/>
        <v>32741.584000000003</v>
      </c>
      <c r="H71" s="27">
        <f t="shared" si="16"/>
        <v>115.51436492012068</v>
      </c>
      <c r="I71" s="27">
        <f t="shared" si="17"/>
        <v>80.88154744161243</v>
      </c>
      <c r="J71" s="27">
        <f t="shared" si="40"/>
        <v>21304.107</v>
      </c>
      <c r="K71" s="27">
        <f t="shared" si="41"/>
        <v>12363.4998988</v>
      </c>
      <c r="L71" s="27">
        <f t="shared" si="42"/>
        <v>16760.983999999997</v>
      </c>
      <c r="M71" s="27">
        <f t="shared" si="18"/>
        <v>135.5682787009754</v>
      </c>
      <c r="N71" s="27">
        <f t="shared" si="19"/>
        <v>78.67489587805767</v>
      </c>
      <c r="O71" s="27">
        <f t="shared" si="4"/>
        <v>5000</v>
      </c>
      <c r="P71" s="27">
        <f t="shared" si="20"/>
        <v>3005.5</v>
      </c>
      <c r="Q71" s="27">
        <f t="shared" si="43"/>
        <v>4335.705000000001</v>
      </c>
      <c r="R71" s="27">
        <f t="shared" si="21"/>
        <v>144.25902512061225</v>
      </c>
      <c r="S71" s="28">
        <f t="shared" si="22"/>
        <v>86.71410000000002</v>
      </c>
      <c r="T71" s="30">
        <v>0</v>
      </c>
      <c r="U71" s="26">
        <v>0</v>
      </c>
      <c r="V71" s="30">
        <v>0.886</v>
      </c>
      <c r="W71" s="27" t="e">
        <f t="shared" si="23"/>
        <v>#DIV/0!</v>
      </c>
      <c r="X71" s="28" t="e">
        <f t="shared" si="24"/>
        <v>#DIV/0!</v>
      </c>
      <c r="Y71" s="30">
        <v>5000</v>
      </c>
      <c r="Z71" s="30">
        <v>2609.85</v>
      </c>
      <c r="AA71" s="30">
        <v>3701.215</v>
      </c>
      <c r="AB71" s="27">
        <f t="shared" si="25"/>
        <v>141.817154242581</v>
      </c>
      <c r="AC71" s="28">
        <f t="shared" si="26"/>
        <v>74.0243</v>
      </c>
      <c r="AD71" s="30">
        <v>5000</v>
      </c>
      <c r="AE71" s="26">
        <f t="shared" si="6"/>
        <v>3005.5</v>
      </c>
      <c r="AF71" s="30">
        <v>4334.819</v>
      </c>
      <c r="AG71" s="27">
        <f t="shared" si="27"/>
        <v>144.22954583264018</v>
      </c>
      <c r="AH71" s="28">
        <f t="shared" si="28"/>
        <v>86.69638</v>
      </c>
      <c r="AI71" s="30">
        <v>192</v>
      </c>
      <c r="AJ71" s="30">
        <f t="shared" si="29"/>
        <v>178.944</v>
      </c>
      <c r="AK71" s="30">
        <v>222.24</v>
      </c>
      <c r="AL71" s="27">
        <f t="shared" si="30"/>
        <v>124.1952789699571</v>
      </c>
      <c r="AM71" s="28">
        <f t="shared" si="31"/>
        <v>115.75</v>
      </c>
      <c r="AN71" s="29">
        <v>0</v>
      </c>
      <c r="AO71" s="29"/>
      <c r="AP71" s="27"/>
      <c r="AQ71" s="27"/>
      <c r="AR71" s="28"/>
      <c r="AS71" s="29">
        <v>0</v>
      </c>
      <c r="AT71" s="29"/>
      <c r="AU71" s="28">
        <v>0</v>
      </c>
      <c r="AV71" s="28"/>
      <c r="AW71" s="28"/>
      <c r="AX71" s="28"/>
      <c r="AY71" s="30">
        <v>19176.8</v>
      </c>
      <c r="AZ71" s="30">
        <f t="shared" si="32"/>
        <v>15980.666666666666</v>
      </c>
      <c r="BA71" s="30">
        <v>15980.6</v>
      </c>
      <c r="BB71" s="28"/>
      <c r="BC71" s="28"/>
      <c r="BD71" s="28"/>
      <c r="BE71" s="138">
        <v>0</v>
      </c>
      <c r="BF71" s="30">
        <f t="shared" si="33"/>
        <v>0</v>
      </c>
      <c r="BG71" s="30">
        <v>0</v>
      </c>
      <c r="BH71" s="28"/>
      <c r="BI71" s="28"/>
      <c r="BJ71" s="30">
        <v>0</v>
      </c>
      <c r="BK71" s="28"/>
      <c r="BL71" s="28"/>
      <c r="BM71" s="28"/>
      <c r="BN71" s="27">
        <f t="shared" si="44"/>
        <v>3000</v>
      </c>
      <c r="BO71" s="27">
        <f t="shared" si="34"/>
        <v>1633.8</v>
      </c>
      <c r="BP71" s="27">
        <f t="shared" si="45"/>
        <v>2784.605</v>
      </c>
      <c r="BQ71" s="27">
        <f t="shared" si="35"/>
        <v>170.43732402986902</v>
      </c>
      <c r="BR71" s="28">
        <f t="shared" si="36"/>
        <v>92.82016666666667</v>
      </c>
      <c r="BS71" s="30">
        <v>3000</v>
      </c>
      <c r="BT71" s="30">
        <v>1633.8</v>
      </c>
      <c r="BU71" s="30">
        <v>2784.605</v>
      </c>
      <c r="BV71" s="30">
        <v>0</v>
      </c>
      <c r="BW71" s="30">
        <v>0</v>
      </c>
      <c r="BX71" s="30">
        <v>0</v>
      </c>
      <c r="BY71" s="30">
        <v>0</v>
      </c>
      <c r="BZ71" s="30">
        <v>0</v>
      </c>
      <c r="CA71" s="30">
        <v>0</v>
      </c>
      <c r="CB71" s="30">
        <v>0</v>
      </c>
      <c r="CC71" s="30">
        <v>0</v>
      </c>
      <c r="CD71" s="30">
        <v>0</v>
      </c>
      <c r="CE71" s="30">
        <v>0</v>
      </c>
      <c r="CF71" s="30">
        <v>0</v>
      </c>
      <c r="CG71" s="30">
        <v>0</v>
      </c>
      <c r="CH71" s="30">
        <v>0</v>
      </c>
      <c r="CI71" s="30">
        <v>0</v>
      </c>
      <c r="CJ71" s="30">
        <v>0</v>
      </c>
      <c r="CK71" s="30">
        <v>0</v>
      </c>
      <c r="CL71" s="30">
        <v>0</v>
      </c>
      <c r="CM71" s="30">
        <v>0</v>
      </c>
      <c r="CN71" s="30">
        <v>3896.107</v>
      </c>
      <c r="CO71" s="30">
        <v>2370.3914988</v>
      </c>
      <c r="CP71" s="30">
        <v>3715.24</v>
      </c>
      <c r="CQ71" s="30">
        <v>1896.107</v>
      </c>
      <c r="CR71" s="30">
        <v>1153.5914988</v>
      </c>
      <c r="CS71" s="30">
        <v>1456.44</v>
      </c>
      <c r="CT71" s="30">
        <v>0</v>
      </c>
      <c r="CU71" s="30">
        <v>0</v>
      </c>
      <c r="CV71" s="30">
        <v>150.836</v>
      </c>
      <c r="CW71" s="30">
        <v>0</v>
      </c>
      <c r="CX71" s="30">
        <v>0</v>
      </c>
      <c r="CY71" s="30">
        <v>0</v>
      </c>
      <c r="CZ71" s="30">
        <v>0</v>
      </c>
      <c r="DA71" s="30">
        <v>0</v>
      </c>
      <c r="DB71" s="30">
        <v>0</v>
      </c>
      <c r="DC71" s="30">
        <v>4216</v>
      </c>
      <c r="DD71" s="30">
        <v>2565.0144</v>
      </c>
      <c r="DE71" s="30">
        <v>1851.143</v>
      </c>
      <c r="DF71" s="30">
        <v>0</v>
      </c>
      <c r="DG71" s="27">
        <f t="shared" si="46"/>
        <v>40480.907</v>
      </c>
      <c r="DH71" s="27">
        <f t="shared" si="47"/>
        <v>28344.166565466665</v>
      </c>
      <c r="DI71" s="27">
        <f t="shared" si="48"/>
        <v>32741.584000000003</v>
      </c>
      <c r="DJ71" s="28"/>
      <c r="DK71" s="28"/>
      <c r="DL71" s="28"/>
      <c r="DM71" s="30">
        <v>0</v>
      </c>
      <c r="DN71" s="30">
        <f t="shared" si="37"/>
        <v>0</v>
      </c>
      <c r="DO71" s="30">
        <v>0</v>
      </c>
      <c r="DP71" s="28"/>
      <c r="DQ71" s="28"/>
      <c r="DR71" s="28"/>
      <c r="DS71" s="28"/>
      <c r="DT71" s="28"/>
      <c r="DU71" s="30">
        <v>0</v>
      </c>
      <c r="DV71" s="28"/>
      <c r="DW71" s="28"/>
      <c r="DX71" s="28"/>
      <c r="DY71" s="30">
        <v>0</v>
      </c>
      <c r="DZ71" s="30">
        <f t="shared" si="38"/>
        <v>0</v>
      </c>
      <c r="EA71" s="30">
        <v>0</v>
      </c>
      <c r="EB71" s="28"/>
      <c r="EC71" s="27">
        <f t="shared" si="49"/>
        <v>0</v>
      </c>
      <c r="ED71" s="27">
        <f t="shared" si="49"/>
        <v>0</v>
      </c>
      <c r="EE71" s="27">
        <f t="shared" si="13"/>
        <v>0</v>
      </c>
      <c r="EH71" s="23"/>
      <c r="EJ71" s="23"/>
      <c r="EK71" s="23"/>
      <c r="EM71" s="23"/>
    </row>
    <row r="72" spans="1:143" s="22" customFormat="1" ht="20.25" customHeight="1">
      <c r="A72" s="20">
        <v>63</v>
      </c>
      <c r="B72" s="21" t="s">
        <v>110</v>
      </c>
      <c r="C72" s="26">
        <v>9380.7448</v>
      </c>
      <c r="D72" s="26">
        <v>8555.4649</v>
      </c>
      <c r="E72" s="27">
        <f t="shared" si="14"/>
        <v>30065.9</v>
      </c>
      <c r="F72" s="27">
        <f t="shared" si="15"/>
        <v>22474.97507766667</v>
      </c>
      <c r="G72" s="27">
        <f t="shared" si="39"/>
        <v>23988.766</v>
      </c>
      <c r="H72" s="27">
        <f t="shared" si="16"/>
        <v>106.73545094978807</v>
      </c>
      <c r="I72" s="27">
        <f t="shared" si="17"/>
        <v>79.78728725898775</v>
      </c>
      <c r="J72" s="27">
        <f t="shared" si="40"/>
        <v>9670.5</v>
      </c>
      <c r="K72" s="27">
        <f t="shared" si="41"/>
        <v>5478.808411000001</v>
      </c>
      <c r="L72" s="27">
        <f t="shared" si="42"/>
        <v>6992.466</v>
      </c>
      <c r="M72" s="27">
        <f t="shared" si="18"/>
        <v>127.6274962628913</v>
      </c>
      <c r="N72" s="27">
        <f t="shared" si="19"/>
        <v>72.30718163486894</v>
      </c>
      <c r="O72" s="27">
        <f t="shared" si="4"/>
        <v>2221.2</v>
      </c>
      <c r="P72" s="27">
        <f t="shared" si="20"/>
        <v>1335.16332</v>
      </c>
      <c r="Q72" s="27">
        <f t="shared" si="43"/>
        <v>1772.147</v>
      </c>
      <c r="R72" s="27">
        <f t="shared" si="21"/>
        <v>132.72885597246633</v>
      </c>
      <c r="S72" s="28">
        <f t="shared" si="22"/>
        <v>79.78331532504953</v>
      </c>
      <c r="T72" s="30">
        <v>77.2</v>
      </c>
      <c r="U72" s="26">
        <v>46.404920000000004</v>
      </c>
      <c r="V72" s="30">
        <v>209.002</v>
      </c>
      <c r="W72" s="27">
        <f t="shared" si="23"/>
        <v>450.38758821262917</v>
      </c>
      <c r="X72" s="28">
        <f t="shared" si="24"/>
        <v>270.72797927461136</v>
      </c>
      <c r="Y72" s="30">
        <v>5150.3</v>
      </c>
      <c r="Z72" s="30">
        <v>2688.302091</v>
      </c>
      <c r="AA72" s="30">
        <v>3407.053</v>
      </c>
      <c r="AB72" s="27">
        <f t="shared" si="25"/>
        <v>126.7362403729202</v>
      </c>
      <c r="AC72" s="28">
        <f t="shared" si="26"/>
        <v>66.15251538745315</v>
      </c>
      <c r="AD72" s="30">
        <v>2144</v>
      </c>
      <c r="AE72" s="26">
        <f t="shared" si="6"/>
        <v>1288.7584000000002</v>
      </c>
      <c r="AF72" s="30">
        <v>1563.145</v>
      </c>
      <c r="AG72" s="27">
        <f t="shared" si="27"/>
        <v>121.29077102426645</v>
      </c>
      <c r="AH72" s="28">
        <f t="shared" si="28"/>
        <v>72.90788246268657</v>
      </c>
      <c r="AI72" s="30">
        <v>314</v>
      </c>
      <c r="AJ72" s="30">
        <f t="shared" si="29"/>
        <v>292.648</v>
      </c>
      <c r="AK72" s="30">
        <v>319.5</v>
      </c>
      <c r="AL72" s="27">
        <f t="shared" si="30"/>
        <v>109.17552827970805</v>
      </c>
      <c r="AM72" s="28">
        <f t="shared" si="31"/>
        <v>101.7515923566879</v>
      </c>
      <c r="AN72" s="29">
        <v>0</v>
      </c>
      <c r="AO72" s="29"/>
      <c r="AP72" s="27"/>
      <c r="AQ72" s="27"/>
      <c r="AR72" s="28"/>
      <c r="AS72" s="29">
        <v>0</v>
      </c>
      <c r="AT72" s="29"/>
      <c r="AU72" s="28">
        <v>0</v>
      </c>
      <c r="AV72" s="28"/>
      <c r="AW72" s="28"/>
      <c r="AX72" s="28"/>
      <c r="AY72" s="30">
        <v>20395.4</v>
      </c>
      <c r="AZ72" s="30">
        <f t="shared" si="32"/>
        <v>16996.166666666668</v>
      </c>
      <c r="BA72" s="30">
        <v>16996.3</v>
      </c>
      <c r="BB72" s="28"/>
      <c r="BC72" s="28"/>
      <c r="BD72" s="28"/>
      <c r="BE72" s="138">
        <v>0</v>
      </c>
      <c r="BF72" s="30">
        <f t="shared" si="33"/>
        <v>0</v>
      </c>
      <c r="BG72" s="30">
        <v>0</v>
      </c>
      <c r="BH72" s="28"/>
      <c r="BI72" s="28"/>
      <c r="BJ72" s="30">
        <v>0</v>
      </c>
      <c r="BK72" s="28"/>
      <c r="BL72" s="28"/>
      <c r="BM72" s="28"/>
      <c r="BN72" s="27">
        <f t="shared" si="44"/>
        <v>705</v>
      </c>
      <c r="BO72" s="27">
        <f t="shared" si="34"/>
        <v>383.943</v>
      </c>
      <c r="BP72" s="27">
        <f t="shared" si="45"/>
        <v>899.635</v>
      </c>
      <c r="BQ72" s="27">
        <f t="shared" si="35"/>
        <v>234.314729009254</v>
      </c>
      <c r="BR72" s="28">
        <f t="shared" si="36"/>
        <v>127.60780141843972</v>
      </c>
      <c r="BS72" s="30">
        <v>705</v>
      </c>
      <c r="BT72" s="30">
        <v>383.943</v>
      </c>
      <c r="BU72" s="30">
        <v>899.635</v>
      </c>
      <c r="BV72" s="30">
        <v>0</v>
      </c>
      <c r="BW72" s="30">
        <v>0</v>
      </c>
      <c r="BX72" s="30">
        <v>0</v>
      </c>
      <c r="BY72" s="30">
        <v>0</v>
      </c>
      <c r="BZ72" s="30">
        <v>0</v>
      </c>
      <c r="CA72" s="30">
        <v>0</v>
      </c>
      <c r="CB72" s="30">
        <v>0</v>
      </c>
      <c r="CC72" s="30">
        <v>0</v>
      </c>
      <c r="CD72" s="30">
        <v>0</v>
      </c>
      <c r="CE72" s="30">
        <v>0</v>
      </c>
      <c r="CF72" s="30">
        <v>0</v>
      </c>
      <c r="CG72" s="30">
        <v>0</v>
      </c>
      <c r="CH72" s="30">
        <v>0</v>
      </c>
      <c r="CI72" s="30">
        <v>0</v>
      </c>
      <c r="CJ72" s="30">
        <v>0</v>
      </c>
      <c r="CK72" s="30">
        <v>0</v>
      </c>
      <c r="CL72" s="30">
        <v>0</v>
      </c>
      <c r="CM72" s="30">
        <v>0</v>
      </c>
      <c r="CN72" s="30">
        <v>1280</v>
      </c>
      <c r="CO72" s="30">
        <v>778.7520000000001</v>
      </c>
      <c r="CP72" s="30">
        <v>594.131</v>
      </c>
      <c r="CQ72" s="30">
        <v>1250</v>
      </c>
      <c r="CR72" s="30">
        <v>760.5</v>
      </c>
      <c r="CS72" s="30">
        <v>573.131</v>
      </c>
      <c r="CT72" s="30">
        <v>0</v>
      </c>
      <c r="CU72" s="30">
        <v>0</v>
      </c>
      <c r="CV72" s="30">
        <v>0</v>
      </c>
      <c r="CW72" s="30">
        <v>0</v>
      </c>
      <c r="CX72" s="30">
        <v>0</v>
      </c>
      <c r="CY72" s="30">
        <v>0</v>
      </c>
      <c r="CZ72" s="30">
        <v>0</v>
      </c>
      <c r="DA72" s="30">
        <v>0</v>
      </c>
      <c r="DB72" s="30">
        <v>0</v>
      </c>
      <c r="DC72" s="30">
        <v>0</v>
      </c>
      <c r="DD72" s="30">
        <v>0</v>
      </c>
      <c r="DE72" s="30">
        <v>0</v>
      </c>
      <c r="DF72" s="30">
        <v>0</v>
      </c>
      <c r="DG72" s="27">
        <f t="shared" si="46"/>
        <v>30065.9</v>
      </c>
      <c r="DH72" s="27">
        <f t="shared" si="47"/>
        <v>22474.97507766667</v>
      </c>
      <c r="DI72" s="27">
        <f t="shared" si="48"/>
        <v>23988.766</v>
      </c>
      <c r="DJ72" s="28"/>
      <c r="DK72" s="28"/>
      <c r="DL72" s="28"/>
      <c r="DM72" s="30">
        <v>0</v>
      </c>
      <c r="DN72" s="30">
        <f t="shared" si="37"/>
        <v>0</v>
      </c>
      <c r="DO72" s="30">
        <v>0</v>
      </c>
      <c r="DP72" s="28"/>
      <c r="DQ72" s="28"/>
      <c r="DR72" s="28"/>
      <c r="DS72" s="28"/>
      <c r="DT72" s="28"/>
      <c r="DU72" s="30">
        <v>0</v>
      </c>
      <c r="DV72" s="28"/>
      <c r="DW72" s="28"/>
      <c r="DX72" s="28"/>
      <c r="DY72" s="30">
        <v>340</v>
      </c>
      <c r="DZ72" s="30">
        <f t="shared" si="38"/>
        <v>283.3333333333333</v>
      </c>
      <c r="EA72" s="30">
        <v>340</v>
      </c>
      <c r="EB72" s="28"/>
      <c r="EC72" s="27">
        <f t="shared" si="49"/>
        <v>340</v>
      </c>
      <c r="ED72" s="27">
        <f t="shared" si="49"/>
        <v>283.3333333333333</v>
      </c>
      <c r="EE72" s="27">
        <f t="shared" si="13"/>
        <v>340</v>
      </c>
      <c r="EH72" s="23"/>
      <c r="EJ72" s="23"/>
      <c r="EK72" s="23"/>
      <c r="EM72" s="23"/>
    </row>
    <row r="73" spans="1:143" s="22" customFormat="1" ht="20.25" customHeight="1">
      <c r="A73" s="20">
        <v>64</v>
      </c>
      <c r="B73" s="21" t="s">
        <v>111</v>
      </c>
      <c r="C73" s="26">
        <v>54.5918</v>
      </c>
      <c r="D73" s="26">
        <v>1264.8203</v>
      </c>
      <c r="E73" s="27">
        <f t="shared" si="14"/>
        <v>43974.9</v>
      </c>
      <c r="F73" s="27">
        <f t="shared" si="15"/>
        <v>32030.967893333334</v>
      </c>
      <c r="G73" s="27">
        <f t="shared" si="39"/>
        <v>36264.403999999995</v>
      </c>
      <c r="H73" s="27">
        <f t="shared" si="16"/>
        <v>113.21669741846225</v>
      </c>
      <c r="I73" s="27">
        <f t="shared" si="17"/>
        <v>82.46614318622667</v>
      </c>
      <c r="J73" s="27">
        <f t="shared" si="40"/>
        <v>18556.4</v>
      </c>
      <c r="K73" s="27">
        <f t="shared" si="41"/>
        <v>10848.884560000002</v>
      </c>
      <c r="L73" s="27">
        <f t="shared" si="42"/>
        <v>15332.304000000004</v>
      </c>
      <c r="M73" s="27">
        <f t="shared" si="18"/>
        <v>141.32608670692684</v>
      </c>
      <c r="N73" s="27">
        <f t="shared" si="19"/>
        <v>82.62542303464035</v>
      </c>
      <c r="O73" s="27">
        <f t="shared" si="4"/>
        <v>8220</v>
      </c>
      <c r="P73" s="27">
        <f t="shared" si="20"/>
        <v>4941.0419999999995</v>
      </c>
      <c r="Q73" s="27">
        <f t="shared" si="43"/>
        <v>7874.287</v>
      </c>
      <c r="R73" s="27">
        <f t="shared" si="21"/>
        <v>159.36490724021374</v>
      </c>
      <c r="S73" s="28">
        <f t="shared" si="22"/>
        <v>95.79424574209247</v>
      </c>
      <c r="T73" s="30">
        <v>120</v>
      </c>
      <c r="U73" s="26">
        <v>72.13199999999999</v>
      </c>
      <c r="V73" s="30">
        <v>30.394</v>
      </c>
      <c r="W73" s="27">
        <f t="shared" si="23"/>
        <v>42.13663838518272</v>
      </c>
      <c r="X73" s="28">
        <f t="shared" si="24"/>
        <v>25.32833333333333</v>
      </c>
      <c r="Y73" s="30">
        <v>5500</v>
      </c>
      <c r="Z73" s="30">
        <v>2870.835</v>
      </c>
      <c r="AA73" s="30">
        <v>4186.113</v>
      </c>
      <c r="AB73" s="27">
        <f t="shared" si="25"/>
        <v>145.8151722408289</v>
      </c>
      <c r="AC73" s="28">
        <f t="shared" si="26"/>
        <v>76.11114545454546</v>
      </c>
      <c r="AD73" s="30">
        <v>8100</v>
      </c>
      <c r="AE73" s="26">
        <f t="shared" si="6"/>
        <v>4868.91</v>
      </c>
      <c r="AF73" s="30">
        <v>7843.893</v>
      </c>
      <c r="AG73" s="27">
        <f t="shared" si="27"/>
        <v>161.1016223343623</v>
      </c>
      <c r="AH73" s="28">
        <f t="shared" si="28"/>
        <v>96.83818518518518</v>
      </c>
      <c r="AI73" s="30">
        <v>303</v>
      </c>
      <c r="AJ73" s="30">
        <f t="shared" si="29"/>
        <v>282.396</v>
      </c>
      <c r="AK73" s="30">
        <v>250.2</v>
      </c>
      <c r="AL73" s="27">
        <f t="shared" si="30"/>
        <v>88.59898865423023</v>
      </c>
      <c r="AM73" s="28">
        <f t="shared" si="31"/>
        <v>82.57425742574257</v>
      </c>
      <c r="AN73" s="29">
        <v>0</v>
      </c>
      <c r="AO73" s="29"/>
      <c r="AP73" s="27"/>
      <c r="AQ73" s="27"/>
      <c r="AR73" s="28"/>
      <c r="AS73" s="29">
        <v>0</v>
      </c>
      <c r="AT73" s="29"/>
      <c r="AU73" s="28">
        <v>0</v>
      </c>
      <c r="AV73" s="28"/>
      <c r="AW73" s="28"/>
      <c r="AX73" s="28"/>
      <c r="AY73" s="30">
        <v>25118.5</v>
      </c>
      <c r="AZ73" s="30">
        <f t="shared" si="32"/>
        <v>20932.083333333336</v>
      </c>
      <c r="BA73" s="30">
        <v>20932.1</v>
      </c>
      <c r="BB73" s="28"/>
      <c r="BC73" s="28"/>
      <c r="BD73" s="28"/>
      <c r="BE73" s="138">
        <v>0</v>
      </c>
      <c r="BF73" s="30">
        <f t="shared" si="33"/>
        <v>0</v>
      </c>
      <c r="BG73" s="30">
        <v>0</v>
      </c>
      <c r="BH73" s="28"/>
      <c r="BI73" s="28"/>
      <c r="BJ73" s="30">
        <v>0</v>
      </c>
      <c r="BK73" s="28"/>
      <c r="BL73" s="28"/>
      <c r="BM73" s="28"/>
      <c r="BN73" s="27">
        <f t="shared" si="44"/>
        <v>55</v>
      </c>
      <c r="BO73" s="27">
        <f t="shared" si="34"/>
        <v>29.953000000000003</v>
      </c>
      <c r="BP73" s="27">
        <f t="shared" si="45"/>
        <v>55</v>
      </c>
      <c r="BQ73" s="27">
        <f t="shared" si="35"/>
        <v>183.62100624311418</v>
      </c>
      <c r="BR73" s="28">
        <f t="shared" si="36"/>
        <v>100</v>
      </c>
      <c r="BS73" s="30">
        <v>55</v>
      </c>
      <c r="BT73" s="30">
        <v>29.953000000000003</v>
      </c>
      <c r="BU73" s="30">
        <v>55</v>
      </c>
      <c r="BV73" s="30">
        <v>0</v>
      </c>
      <c r="BW73" s="30">
        <v>0</v>
      </c>
      <c r="BX73" s="30">
        <v>0</v>
      </c>
      <c r="BY73" s="30">
        <v>0</v>
      </c>
      <c r="BZ73" s="30">
        <v>0</v>
      </c>
      <c r="CA73" s="30">
        <v>0</v>
      </c>
      <c r="CB73" s="30">
        <v>0</v>
      </c>
      <c r="CC73" s="30">
        <v>0</v>
      </c>
      <c r="CD73" s="30">
        <v>0</v>
      </c>
      <c r="CE73" s="30">
        <v>0</v>
      </c>
      <c r="CF73" s="30">
        <v>0</v>
      </c>
      <c r="CG73" s="30">
        <v>0</v>
      </c>
      <c r="CH73" s="30">
        <v>300</v>
      </c>
      <c r="CI73" s="30">
        <v>250</v>
      </c>
      <c r="CJ73" s="30">
        <v>0</v>
      </c>
      <c r="CK73" s="30">
        <v>2880</v>
      </c>
      <c r="CL73" s="30">
        <v>1752.1920000000002</v>
      </c>
      <c r="CM73" s="30">
        <v>2363.494</v>
      </c>
      <c r="CN73" s="30">
        <v>1598.4</v>
      </c>
      <c r="CO73" s="30">
        <v>972.4665600000002</v>
      </c>
      <c r="CP73" s="30">
        <v>603.21</v>
      </c>
      <c r="CQ73" s="30">
        <v>1598.4</v>
      </c>
      <c r="CR73" s="30">
        <v>972.4665600000002</v>
      </c>
      <c r="CS73" s="30">
        <v>576.01</v>
      </c>
      <c r="CT73" s="30">
        <v>0</v>
      </c>
      <c r="CU73" s="30">
        <v>0</v>
      </c>
      <c r="CV73" s="30">
        <v>0</v>
      </c>
      <c r="CW73" s="30">
        <v>0</v>
      </c>
      <c r="CX73" s="30">
        <v>0</v>
      </c>
      <c r="CY73" s="30">
        <v>0</v>
      </c>
      <c r="CZ73" s="30">
        <v>0</v>
      </c>
      <c r="DA73" s="30">
        <v>0</v>
      </c>
      <c r="DB73" s="30">
        <v>0</v>
      </c>
      <c r="DC73" s="30">
        <v>0</v>
      </c>
      <c r="DD73" s="30">
        <v>0</v>
      </c>
      <c r="DE73" s="30">
        <v>0</v>
      </c>
      <c r="DF73" s="30">
        <v>0</v>
      </c>
      <c r="DG73" s="27">
        <f t="shared" si="46"/>
        <v>43974.9</v>
      </c>
      <c r="DH73" s="27">
        <f t="shared" si="47"/>
        <v>32030.967893333338</v>
      </c>
      <c r="DI73" s="27">
        <f t="shared" si="48"/>
        <v>36264.403999999995</v>
      </c>
      <c r="DJ73" s="28"/>
      <c r="DK73" s="28"/>
      <c r="DL73" s="28"/>
      <c r="DM73" s="30">
        <v>0</v>
      </c>
      <c r="DN73" s="30">
        <f t="shared" si="37"/>
        <v>0</v>
      </c>
      <c r="DO73" s="30">
        <v>0</v>
      </c>
      <c r="DP73" s="28"/>
      <c r="DQ73" s="28"/>
      <c r="DR73" s="28"/>
      <c r="DS73" s="28"/>
      <c r="DT73" s="28"/>
      <c r="DU73" s="30">
        <v>0</v>
      </c>
      <c r="DV73" s="28"/>
      <c r="DW73" s="28"/>
      <c r="DX73" s="28"/>
      <c r="DY73" s="30">
        <v>1203</v>
      </c>
      <c r="DZ73" s="30">
        <f t="shared" si="38"/>
        <v>1002.5</v>
      </c>
      <c r="EA73" s="30">
        <v>1203</v>
      </c>
      <c r="EB73" s="28"/>
      <c r="EC73" s="27">
        <f t="shared" si="49"/>
        <v>1203</v>
      </c>
      <c r="ED73" s="27">
        <f t="shared" si="49"/>
        <v>1002.5</v>
      </c>
      <c r="EE73" s="27">
        <f t="shared" si="13"/>
        <v>1203</v>
      </c>
      <c r="EH73" s="23"/>
      <c r="EJ73" s="23"/>
      <c r="EK73" s="23"/>
      <c r="EM73" s="23"/>
    </row>
    <row r="74" spans="1:143" s="22" customFormat="1" ht="20.25" customHeight="1">
      <c r="A74" s="20">
        <v>65</v>
      </c>
      <c r="B74" s="21" t="s">
        <v>112</v>
      </c>
      <c r="C74" s="26">
        <v>151.9777</v>
      </c>
      <c r="D74" s="26">
        <v>8627.6752</v>
      </c>
      <c r="E74" s="27">
        <f t="shared" si="14"/>
        <v>56409.8</v>
      </c>
      <c r="F74" s="27">
        <f t="shared" si="15"/>
        <v>38828.78986</v>
      </c>
      <c r="G74" s="27">
        <f aca="true" t="shared" si="50" ref="G74:G104">DI74+EE74-EA74</f>
        <v>48977.665</v>
      </c>
      <c r="H74" s="27">
        <f t="shared" si="16"/>
        <v>126.13750049020973</v>
      </c>
      <c r="I74" s="27">
        <f t="shared" si="17"/>
        <v>86.82474499111856</v>
      </c>
      <c r="J74" s="27">
        <f aca="true" t="shared" si="51" ref="J74:J104">T74+Y74+AD74+AI74+AN74+AS74+BK74+BS74+BV74+BY74+CB74+CE74+CK74+CN74+CT74+CW74+DC74</f>
        <v>29552.6</v>
      </c>
      <c r="K74" s="27">
        <f aca="true" t="shared" si="52" ref="K74:K104">U74+Z74+AE74+AJ74+AO74+AT74+BL74+BT74+BW74+BZ74+CC74+CF74+CL74+CO74+CU74+CX74+DD74</f>
        <v>16447.78986</v>
      </c>
      <c r="L74" s="27">
        <f aca="true" t="shared" si="53" ref="L74:L104">V74+AA74+AF74+AK74+AP74+AU74+BM74+BU74+BX74+CA74+CD74+CG74+CM74+CP74+CV74+CY74+DE74+DF74</f>
        <v>26596.665</v>
      </c>
      <c r="M74" s="27">
        <f t="shared" si="18"/>
        <v>161.7035797902637</v>
      </c>
      <c r="N74" s="27">
        <f t="shared" si="19"/>
        <v>89.99771593700724</v>
      </c>
      <c r="O74" s="27">
        <f aca="true" t="shared" si="54" ref="O74:O104">T74+AD74</f>
        <v>3072.6</v>
      </c>
      <c r="P74" s="27">
        <f t="shared" si="20"/>
        <v>1846.93986</v>
      </c>
      <c r="Q74" s="27">
        <f aca="true" t="shared" si="55" ref="Q74:Q104">V74+AF74</f>
        <v>2474.254</v>
      </c>
      <c r="R74" s="27">
        <f t="shared" si="21"/>
        <v>133.96505503974558</v>
      </c>
      <c r="S74" s="28">
        <f t="shared" si="22"/>
        <v>80.52639458439107</v>
      </c>
      <c r="T74" s="30">
        <v>0</v>
      </c>
      <c r="U74" s="26">
        <v>0</v>
      </c>
      <c r="V74" s="30">
        <v>0.154</v>
      </c>
      <c r="W74" s="27" t="e">
        <f t="shared" si="23"/>
        <v>#DIV/0!</v>
      </c>
      <c r="X74" s="28" t="e">
        <f t="shared" si="24"/>
        <v>#DIV/0!</v>
      </c>
      <c r="Y74" s="30">
        <v>15000</v>
      </c>
      <c r="Z74" s="30">
        <v>7829.55</v>
      </c>
      <c r="AA74" s="30">
        <v>9907.6</v>
      </c>
      <c r="AB74" s="27">
        <f t="shared" si="25"/>
        <v>126.54111666698597</v>
      </c>
      <c r="AC74" s="28">
        <f t="shared" si="26"/>
        <v>66.05066666666667</v>
      </c>
      <c r="AD74" s="30">
        <v>3072.6</v>
      </c>
      <c r="AE74" s="26">
        <f aca="true" t="shared" si="56" ref="AE74:AE104">AD74/100*60.11</f>
        <v>1846.93986</v>
      </c>
      <c r="AF74" s="30">
        <v>2474.1</v>
      </c>
      <c r="AG74" s="27">
        <f t="shared" si="27"/>
        <v>133.9567169230946</v>
      </c>
      <c r="AH74" s="28">
        <f t="shared" si="28"/>
        <v>80.52138254247218</v>
      </c>
      <c r="AI74" s="30">
        <v>130</v>
      </c>
      <c r="AJ74" s="30">
        <f t="shared" si="29"/>
        <v>121.16000000000001</v>
      </c>
      <c r="AK74" s="30">
        <v>149.3</v>
      </c>
      <c r="AL74" s="27">
        <f t="shared" si="30"/>
        <v>123.22548695939253</v>
      </c>
      <c r="AM74" s="28">
        <f t="shared" si="31"/>
        <v>114.84615384615387</v>
      </c>
      <c r="AN74" s="29">
        <v>0</v>
      </c>
      <c r="AO74" s="29"/>
      <c r="AP74" s="27"/>
      <c r="AQ74" s="27"/>
      <c r="AR74" s="28"/>
      <c r="AS74" s="29">
        <v>0</v>
      </c>
      <c r="AT74" s="29"/>
      <c r="AU74" s="28">
        <v>0</v>
      </c>
      <c r="AV74" s="28"/>
      <c r="AW74" s="28"/>
      <c r="AX74" s="28"/>
      <c r="AY74" s="30">
        <v>26857.2</v>
      </c>
      <c r="AZ74" s="30">
        <f t="shared" si="32"/>
        <v>22381</v>
      </c>
      <c r="BA74" s="30">
        <v>22381</v>
      </c>
      <c r="BB74" s="28"/>
      <c r="BC74" s="28"/>
      <c r="BD74" s="28"/>
      <c r="BE74" s="138">
        <v>0</v>
      </c>
      <c r="BF74" s="30">
        <f t="shared" si="33"/>
        <v>0</v>
      </c>
      <c r="BG74" s="30">
        <v>0</v>
      </c>
      <c r="BH74" s="28"/>
      <c r="BI74" s="28"/>
      <c r="BJ74" s="30">
        <v>0</v>
      </c>
      <c r="BK74" s="28"/>
      <c r="BL74" s="28"/>
      <c r="BM74" s="28"/>
      <c r="BN74" s="27">
        <f aca="true" t="shared" si="57" ref="BN74:BN104">BS74+BV74+BY74+CB74</f>
        <v>4000</v>
      </c>
      <c r="BO74" s="27">
        <f t="shared" si="34"/>
        <v>2178.4</v>
      </c>
      <c r="BP74" s="27">
        <f aca="true" t="shared" si="58" ref="BP74:BP104">BU74+BX74+CA74+CD74</f>
        <v>3258.95</v>
      </c>
      <c r="BQ74" s="27">
        <f t="shared" si="35"/>
        <v>149.60291957399926</v>
      </c>
      <c r="BR74" s="28">
        <f t="shared" si="36"/>
        <v>81.47375</v>
      </c>
      <c r="BS74" s="30">
        <v>4000</v>
      </c>
      <c r="BT74" s="30">
        <v>2178.4</v>
      </c>
      <c r="BU74" s="30">
        <v>3258.95</v>
      </c>
      <c r="BV74" s="30">
        <v>0</v>
      </c>
      <c r="BW74" s="30">
        <v>0</v>
      </c>
      <c r="BX74" s="30">
        <v>0</v>
      </c>
      <c r="BY74" s="30">
        <v>0</v>
      </c>
      <c r="BZ74" s="30">
        <v>0</v>
      </c>
      <c r="CA74" s="30">
        <v>0</v>
      </c>
      <c r="CB74" s="30">
        <v>0</v>
      </c>
      <c r="CC74" s="30">
        <v>0</v>
      </c>
      <c r="CD74" s="30">
        <v>0</v>
      </c>
      <c r="CE74" s="30">
        <v>0</v>
      </c>
      <c r="CF74" s="30">
        <v>0</v>
      </c>
      <c r="CG74" s="30">
        <v>0</v>
      </c>
      <c r="CH74" s="30">
        <v>0</v>
      </c>
      <c r="CI74" s="30">
        <v>0</v>
      </c>
      <c r="CJ74" s="30">
        <v>0</v>
      </c>
      <c r="CK74" s="30">
        <v>4000</v>
      </c>
      <c r="CL74" s="30">
        <v>2433.6</v>
      </c>
      <c r="CM74" s="30">
        <v>7533.45</v>
      </c>
      <c r="CN74" s="30">
        <v>3350</v>
      </c>
      <c r="CO74" s="30">
        <v>2038.14</v>
      </c>
      <c r="CP74" s="30">
        <v>2863.3</v>
      </c>
      <c r="CQ74" s="30">
        <v>1750</v>
      </c>
      <c r="CR74" s="30">
        <v>1064.7</v>
      </c>
      <c r="CS74" s="30">
        <v>1279.1</v>
      </c>
      <c r="CT74" s="30">
        <v>0</v>
      </c>
      <c r="CU74" s="30">
        <v>0</v>
      </c>
      <c r="CV74" s="30">
        <v>0</v>
      </c>
      <c r="CW74" s="30">
        <v>0</v>
      </c>
      <c r="CX74" s="30">
        <v>0</v>
      </c>
      <c r="CY74" s="30">
        <v>0</v>
      </c>
      <c r="CZ74" s="30">
        <v>0</v>
      </c>
      <c r="DA74" s="30">
        <v>0</v>
      </c>
      <c r="DB74" s="30">
        <v>0</v>
      </c>
      <c r="DC74" s="30">
        <v>0</v>
      </c>
      <c r="DD74" s="30">
        <v>0</v>
      </c>
      <c r="DE74" s="30">
        <v>409.811</v>
      </c>
      <c r="DF74" s="30">
        <v>0</v>
      </c>
      <c r="DG74" s="27">
        <f aca="true" t="shared" si="59" ref="DG74:DG104">T74+Y74+AD74+AI74+AN74+AS74+AV74+AY74+BB74+BE74+BH74+BK74+BS74+BV74+BY74+CB74+CE74+CH74+CK74+CN74+CT74+CW74+CZ74+DC74</f>
        <v>56409.8</v>
      </c>
      <c r="DH74" s="27">
        <f aca="true" t="shared" si="60" ref="DH74:DH104">U74+Z74+AE74+AJ74+AO74+AT74+AW74+AZ74+BC74+BF74+BI74+BL74+BT74+BW74+BZ74+CC74+CF74+CI74+CL74+CO74+CU74+CX74+DA74+DD74</f>
        <v>38828.78986</v>
      </c>
      <c r="DI74" s="27">
        <f aca="true" t="shared" si="61" ref="DI74:DI104">V74+AA74+AF74+AK74+AP74+AU74+AX74+BA74+BD74+BG74+BJ74+BM74+BU74+BX74+CA74+CD74+CG74+CJ74+CM74+CP74+CV74+CY74+DB74+DE74+DF74</f>
        <v>48977.665</v>
      </c>
      <c r="DJ74" s="28"/>
      <c r="DK74" s="28"/>
      <c r="DL74" s="28"/>
      <c r="DM74" s="30">
        <v>0</v>
      </c>
      <c r="DN74" s="30">
        <f t="shared" si="37"/>
        <v>0</v>
      </c>
      <c r="DO74" s="30">
        <v>0</v>
      </c>
      <c r="DP74" s="28"/>
      <c r="DQ74" s="28"/>
      <c r="DR74" s="28"/>
      <c r="DS74" s="28"/>
      <c r="DT74" s="28"/>
      <c r="DU74" s="30">
        <v>0</v>
      </c>
      <c r="DV74" s="28"/>
      <c r="DW74" s="28"/>
      <c r="DX74" s="28"/>
      <c r="DY74" s="30">
        <v>0</v>
      </c>
      <c r="DZ74" s="30">
        <f t="shared" si="38"/>
        <v>0</v>
      </c>
      <c r="EA74" s="30">
        <v>0</v>
      </c>
      <c r="EB74" s="28"/>
      <c r="EC74" s="27">
        <f aca="true" t="shared" si="62" ref="EC74:ED104">DJ74+DM74+DP74+DS74+DV74+DY74</f>
        <v>0</v>
      </c>
      <c r="ED74" s="27">
        <f t="shared" si="62"/>
        <v>0</v>
      </c>
      <c r="EE74" s="27">
        <f aca="true" t="shared" si="63" ref="EE74:EE104">DL74+DO74+DR74+DU74+DX74+EA74+EB74</f>
        <v>0</v>
      </c>
      <c r="EH74" s="23"/>
      <c r="EJ74" s="23"/>
      <c r="EK74" s="23"/>
      <c r="EM74" s="23"/>
    </row>
    <row r="75" spans="1:143" s="22" customFormat="1" ht="20.25" customHeight="1">
      <c r="A75" s="20">
        <v>66</v>
      </c>
      <c r="B75" s="31" t="s">
        <v>113</v>
      </c>
      <c r="C75" s="26">
        <v>5965.219</v>
      </c>
      <c r="D75" s="26">
        <v>6170.9007</v>
      </c>
      <c r="E75" s="27">
        <f aca="true" t="shared" si="64" ref="E75:E104">DG75+EC75-DY75</f>
        <v>62792.40000000001</v>
      </c>
      <c r="F75" s="27">
        <f aca="true" t="shared" si="65" ref="F75:F104">DH75+ED75-DZ75</f>
        <v>46535.84916766667</v>
      </c>
      <c r="G75" s="27">
        <f t="shared" si="50"/>
        <v>51251.898</v>
      </c>
      <c r="H75" s="27">
        <f aca="true" t="shared" si="66" ref="H75:H104">G75/F75*100</f>
        <v>110.13422751853439</v>
      </c>
      <c r="I75" s="27">
        <f aca="true" t="shared" si="67" ref="I75:I104">G75/E75*100</f>
        <v>81.62118027022377</v>
      </c>
      <c r="J75" s="27">
        <f t="shared" si="51"/>
        <v>23656</v>
      </c>
      <c r="K75" s="27">
        <f t="shared" si="52"/>
        <v>13922.182501</v>
      </c>
      <c r="L75" s="27">
        <f t="shared" si="53"/>
        <v>18638.298</v>
      </c>
      <c r="M75" s="27">
        <f aca="true" t="shared" si="68" ref="M75:M105">L75/K75*100</f>
        <v>133.8748288830523</v>
      </c>
      <c r="N75" s="27">
        <f aca="true" t="shared" si="69" ref="N75:N104">L75/J75*100</f>
        <v>78.78888231315521</v>
      </c>
      <c r="O75" s="27">
        <f t="shared" si="54"/>
        <v>10387.9</v>
      </c>
      <c r="P75" s="27">
        <f aca="true" t="shared" si="70" ref="P75:P104">U75+AE75</f>
        <v>6244.16669</v>
      </c>
      <c r="Q75" s="27">
        <f t="shared" si="55"/>
        <v>7712.937</v>
      </c>
      <c r="R75" s="27">
        <f aca="true" t="shared" si="71" ref="R75:R105">Q75/P75*100</f>
        <v>123.52227899924945</v>
      </c>
      <c r="S75" s="28">
        <f aca="true" t="shared" si="72" ref="S75:S105">Q75/O75*100</f>
        <v>74.24924190644884</v>
      </c>
      <c r="T75" s="30">
        <v>2687.7</v>
      </c>
      <c r="U75" s="26">
        <v>1615.57647</v>
      </c>
      <c r="V75" s="30">
        <v>2083.216</v>
      </c>
      <c r="W75" s="27">
        <f aca="true" t="shared" si="73" ref="W75:W105">V75/U74:U75*100</f>
        <v>128.94567596667213</v>
      </c>
      <c r="X75" s="28">
        <f aca="true" t="shared" si="74" ref="X75:X105">V75/T75*100</f>
        <v>77.50924582356662</v>
      </c>
      <c r="Y75" s="30">
        <v>5710.3</v>
      </c>
      <c r="Z75" s="30">
        <v>2980.6052910000003</v>
      </c>
      <c r="AA75" s="30">
        <v>3753.196</v>
      </c>
      <c r="AB75" s="27">
        <f aca="true" t="shared" si="75" ref="AB75:AB105">AA75/Z75*100</f>
        <v>125.920597783707</v>
      </c>
      <c r="AC75" s="28">
        <f aca="true" t="shared" si="76" ref="AC75:AC105">AA75/Y75*100</f>
        <v>65.72677442516155</v>
      </c>
      <c r="AD75" s="30">
        <v>7700.2</v>
      </c>
      <c r="AE75" s="26">
        <f t="shared" si="56"/>
        <v>4628.59022</v>
      </c>
      <c r="AF75" s="30">
        <v>5629.721</v>
      </c>
      <c r="AG75" s="27">
        <f aca="true" t="shared" si="77" ref="AG75:AG104">AF75/AE75*100</f>
        <v>121.62928089149356</v>
      </c>
      <c r="AH75" s="28">
        <f aca="true" t="shared" si="78" ref="AH75:AH104">AF75/AD75*100</f>
        <v>73.11136074387677</v>
      </c>
      <c r="AI75" s="30">
        <v>521</v>
      </c>
      <c r="AJ75" s="30">
        <f aca="true" t="shared" si="79" ref="AJ75:AJ104">AI75/100*93.2</f>
        <v>485.572</v>
      </c>
      <c r="AK75" s="30">
        <v>560.5</v>
      </c>
      <c r="AL75" s="27">
        <f aca="true" t="shared" si="80" ref="AL75:AL104">AK75/AJ75*100</f>
        <v>115.43087327934889</v>
      </c>
      <c r="AM75" s="28">
        <f aca="true" t="shared" si="81" ref="AM75:AM104">AK75/AI75*100</f>
        <v>107.58157389635316</v>
      </c>
      <c r="AN75" s="29">
        <v>0</v>
      </c>
      <c r="AO75" s="29"/>
      <c r="AP75" s="27"/>
      <c r="AQ75" s="27"/>
      <c r="AR75" s="28"/>
      <c r="AS75" s="29">
        <v>0</v>
      </c>
      <c r="AT75" s="29"/>
      <c r="AU75" s="28">
        <v>0</v>
      </c>
      <c r="AV75" s="28"/>
      <c r="AW75" s="28"/>
      <c r="AX75" s="28"/>
      <c r="AY75" s="30">
        <v>39136.4</v>
      </c>
      <c r="AZ75" s="30">
        <f aca="true" t="shared" si="82" ref="AZ75:AZ104">AY75/12*10</f>
        <v>32613.666666666668</v>
      </c>
      <c r="BA75" s="30">
        <v>32613.6</v>
      </c>
      <c r="BB75" s="28"/>
      <c r="BC75" s="28"/>
      <c r="BD75" s="28"/>
      <c r="BE75" s="138">
        <v>0</v>
      </c>
      <c r="BF75" s="30">
        <f aca="true" t="shared" si="83" ref="BF75:BF104">BE75/12*10</f>
        <v>0</v>
      </c>
      <c r="BG75" s="30">
        <v>0</v>
      </c>
      <c r="BH75" s="28"/>
      <c r="BI75" s="28"/>
      <c r="BJ75" s="30">
        <v>0</v>
      </c>
      <c r="BK75" s="28"/>
      <c r="BL75" s="28"/>
      <c r="BM75" s="28"/>
      <c r="BN75" s="27">
        <f t="shared" si="57"/>
        <v>1087</v>
      </c>
      <c r="BO75" s="27">
        <f aca="true" t="shared" si="84" ref="BO75:BO104">BT75+BW75+BZ75+CC75+CF75</f>
        <v>591.9802</v>
      </c>
      <c r="BP75" s="27">
        <f t="shared" si="58"/>
        <v>634.05</v>
      </c>
      <c r="BQ75" s="27">
        <f aca="true" t="shared" si="85" ref="BQ75:BQ104">BP75/BO75*100</f>
        <v>107.10662282285793</v>
      </c>
      <c r="BR75" s="28">
        <f aca="true" t="shared" si="86" ref="BR75:BR104">BP75/BN75*100</f>
        <v>58.33026678932842</v>
      </c>
      <c r="BS75" s="30">
        <v>907</v>
      </c>
      <c r="BT75" s="30">
        <v>493.9522</v>
      </c>
      <c r="BU75" s="30">
        <v>499.05</v>
      </c>
      <c r="BV75" s="30">
        <v>0</v>
      </c>
      <c r="BW75" s="30">
        <v>0</v>
      </c>
      <c r="BX75" s="30">
        <v>0</v>
      </c>
      <c r="BY75" s="30">
        <v>0</v>
      </c>
      <c r="BZ75" s="30">
        <v>0</v>
      </c>
      <c r="CA75" s="30">
        <v>0</v>
      </c>
      <c r="CB75" s="30">
        <v>180</v>
      </c>
      <c r="CC75" s="30">
        <v>98.028</v>
      </c>
      <c r="CD75" s="30">
        <v>135</v>
      </c>
      <c r="CE75" s="30">
        <v>0</v>
      </c>
      <c r="CF75" s="30">
        <v>0</v>
      </c>
      <c r="CG75" s="30">
        <v>0</v>
      </c>
      <c r="CH75" s="30">
        <v>0</v>
      </c>
      <c r="CI75" s="30">
        <v>0</v>
      </c>
      <c r="CJ75" s="30">
        <v>0</v>
      </c>
      <c r="CK75" s="30">
        <v>0</v>
      </c>
      <c r="CL75" s="30">
        <v>0</v>
      </c>
      <c r="CM75" s="30">
        <v>0</v>
      </c>
      <c r="CN75" s="30">
        <v>5949.8</v>
      </c>
      <c r="CO75" s="30">
        <v>3619.8583200000003</v>
      </c>
      <c r="CP75" s="30">
        <v>3756.395</v>
      </c>
      <c r="CQ75" s="30">
        <v>3056.8</v>
      </c>
      <c r="CR75" s="30">
        <v>1859.7571200000002</v>
      </c>
      <c r="CS75" s="30">
        <v>1332.395</v>
      </c>
      <c r="CT75" s="30">
        <v>0</v>
      </c>
      <c r="CU75" s="30">
        <v>0</v>
      </c>
      <c r="CV75" s="30">
        <v>0</v>
      </c>
      <c r="CW75" s="30">
        <v>0</v>
      </c>
      <c r="CX75" s="30">
        <v>0</v>
      </c>
      <c r="CY75" s="30">
        <v>0</v>
      </c>
      <c r="CZ75" s="30">
        <v>0</v>
      </c>
      <c r="DA75" s="30">
        <v>0</v>
      </c>
      <c r="DB75" s="30">
        <v>0</v>
      </c>
      <c r="DC75" s="30">
        <v>0</v>
      </c>
      <c r="DD75" s="30">
        <v>0</v>
      </c>
      <c r="DE75" s="30">
        <v>2221.22</v>
      </c>
      <c r="DF75" s="30">
        <v>0</v>
      </c>
      <c r="DG75" s="27">
        <f t="shared" si="59"/>
        <v>62792.40000000001</v>
      </c>
      <c r="DH75" s="27">
        <f t="shared" si="60"/>
        <v>46535.84916766667</v>
      </c>
      <c r="DI75" s="27">
        <f t="shared" si="61"/>
        <v>51251.898</v>
      </c>
      <c r="DJ75" s="28"/>
      <c r="DK75" s="28"/>
      <c r="DL75" s="28"/>
      <c r="DM75" s="30">
        <v>0</v>
      </c>
      <c r="DN75" s="30">
        <f aca="true" t="shared" si="87" ref="DN75:DN104">DM75/12*10</f>
        <v>0</v>
      </c>
      <c r="DO75" s="30">
        <v>0</v>
      </c>
      <c r="DP75" s="28"/>
      <c r="DQ75" s="28"/>
      <c r="DR75" s="28"/>
      <c r="DS75" s="28"/>
      <c r="DT75" s="28"/>
      <c r="DU75" s="30">
        <v>0</v>
      </c>
      <c r="DV75" s="28"/>
      <c r="DW75" s="28"/>
      <c r="DX75" s="28"/>
      <c r="DY75" s="30">
        <v>0</v>
      </c>
      <c r="DZ75" s="30">
        <f aca="true" t="shared" si="88" ref="DZ75:DZ104">DY75/12*10</f>
        <v>0</v>
      </c>
      <c r="EA75" s="30">
        <v>0</v>
      </c>
      <c r="EB75" s="28"/>
      <c r="EC75" s="27">
        <f t="shared" si="62"/>
        <v>0</v>
      </c>
      <c r="ED75" s="27">
        <f t="shared" si="62"/>
        <v>0</v>
      </c>
      <c r="EE75" s="27">
        <f t="shared" si="63"/>
        <v>0</v>
      </c>
      <c r="EH75" s="23"/>
      <c r="EJ75" s="23"/>
      <c r="EK75" s="23"/>
      <c r="EM75" s="23"/>
    </row>
    <row r="76" spans="1:143" s="22" customFormat="1" ht="20.25" customHeight="1">
      <c r="A76" s="20">
        <v>67</v>
      </c>
      <c r="B76" s="21" t="s">
        <v>114</v>
      </c>
      <c r="C76" s="26">
        <v>1304.5703</v>
      </c>
      <c r="D76" s="26">
        <v>3632.8794</v>
      </c>
      <c r="E76" s="27">
        <f t="shared" si="64"/>
        <v>54598.5</v>
      </c>
      <c r="F76" s="27">
        <f t="shared" si="65"/>
        <v>40558.97848333333</v>
      </c>
      <c r="G76" s="27">
        <f t="shared" si="50"/>
        <v>42202.735</v>
      </c>
      <c r="H76" s="27">
        <f t="shared" si="66"/>
        <v>104.05275620376418</v>
      </c>
      <c r="I76" s="27">
        <f t="shared" si="67"/>
        <v>77.29650997738034</v>
      </c>
      <c r="J76" s="27">
        <f t="shared" si="51"/>
        <v>18723.5</v>
      </c>
      <c r="K76" s="27">
        <f t="shared" si="52"/>
        <v>10663.145149999998</v>
      </c>
      <c r="L76" s="27">
        <f t="shared" si="53"/>
        <v>12306.835</v>
      </c>
      <c r="M76" s="27">
        <f t="shared" si="68"/>
        <v>115.41468138038053</v>
      </c>
      <c r="N76" s="27">
        <f t="shared" si="69"/>
        <v>65.72935081581969</v>
      </c>
      <c r="O76" s="27">
        <f t="shared" si="54"/>
        <v>3955.5</v>
      </c>
      <c r="P76" s="27">
        <f t="shared" si="70"/>
        <v>2377.65105</v>
      </c>
      <c r="Q76" s="27">
        <f t="shared" si="55"/>
        <v>3357.4860000000003</v>
      </c>
      <c r="R76" s="27">
        <f t="shared" si="71"/>
        <v>141.21020828518974</v>
      </c>
      <c r="S76" s="28">
        <f t="shared" si="72"/>
        <v>84.88145620022753</v>
      </c>
      <c r="T76" s="30">
        <v>555.5</v>
      </c>
      <c r="U76" s="26">
        <v>333.91105</v>
      </c>
      <c r="V76" s="30">
        <v>520.148</v>
      </c>
      <c r="W76" s="27">
        <f t="shared" si="73"/>
        <v>155.7744195647314</v>
      </c>
      <c r="X76" s="28">
        <f t="shared" si="74"/>
        <v>93.63600360036004</v>
      </c>
      <c r="Y76" s="30">
        <v>4890</v>
      </c>
      <c r="Z76" s="30">
        <v>2552.4333</v>
      </c>
      <c r="AA76" s="30">
        <v>2940.478</v>
      </c>
      <c r="AB76" s="27">
        <f t="shared" si="75"/>
        <v>115.20293204135834</v>
      </c>
      <c r="AC76" s="28">
        <f t="shared" si="76"/>
        <v>60.13247443762781</v>
      </c>
      <c r="AD76" s="30">
        <v>3400</v>
      </c>
      <c r="AE76" s="26">
        <f t="shared" si="56"/>
        <v>2043.74</v>
      </c>
      <c r="AF76" s="30">
        <v>2837.338</v>
      </c>
      <c r="AG76" s="27">
        <f t="shared" si="77"/>
        <v>138.83067317760577</v>
      </c>
      <c r="AH76" s="28">
        <f t="shared" si="78"/>
        <v>83.45111764705882</v>
      </c>
      <c r="AI76" s="30">
        <v>316</v>
      </c>
      <c r="AJ76" s="30">
        <f t="shared" si="79"/>
        <v>294.512</v>
      </c>
      <c r="AK76" s="30">
        <v>336</v>
      </c>
      <c r="AL76" s="27">
        <f t="shared" si="80"/>
        <v>114.08703210735047</v>
      </c>
      <c r="AM76" s="28">
        <f t="shared" si="81"/>
        <v>106.32911392405062</v>
      </c>
      <c r="AN76" s="29">
        <v>0</v>
      </c>
      <c r="AO76" s="29"/>
      <c r="AP76" s="27"/>
      <c r="AQ76" s="27"/>
      <c r="AR76" s="28"/>
      <c r="AS76" s="29">
        <v>0</v>
      </c>
      <c r="AT76" s="29"/>
      <c r="AU76" s="28">
        <v>0</v>
      </c>
      <c r="AV76" s="28"/>
      <c r="AW76" s="28"/>
      <c r="AX76" s="28"/>
      <c r="AY76" s="30">
        <v>35875</v>
      </c>
      <c r="AZ76" s="30">
        <f t="shared" si="82"/>
        <v>29895.833333333336</v>
      </c>
      <c r="BA76" s="30">
        <v>29895.9</v>
      </c>
      <c r="BB76" s="28"/>
      <c r="BC76" s="28"/>
      <c r="BD76" s="28"/>
      <c r="BE76" s="138">
        <v>0</v>
      </c>
      <c r="BF76" s="30">
        <f t="shared" si="83"/>
        <v>0</v>
      </c>
      <c r="BG76" s="30">
        <v>0</v>
      </c>
      <c r="BH76" s="28"/>
      <c r="BI76" s="28"/>
      <c r="BJ76" s="30">
        <v>0</v>
      </c>
      <c r="BK76" s="28"/>
      <c r="BL76" s="28"/>
      <c r="BM76" s="28"/>
      <c r="BN76" s="27">
        <f t="shared" si="57"/>
        <v>5940</v>
      </c>
      <c r="BO76" s="27">
        <f t="shared" si="84"/>
        <v>3234.924</v>
      </c>
      <c r="BP76" s="27">
        <f t="shared" si="58"/>
        <v>2938.77</v>
      </c>
      <c r="BQ76" s="27">
        <f t="shared" si="85"/>
        <v>90.84510177055164</v>
      </c>
      <c r="BR76" s="28">
        <f t="shared" si="86"/>
        <v>49.474242424242426</v>
      </c>
      <c r="BS76" s="30">
        <v>5940</v>
      </c>
      <c r="BT76" s="30">
        <v>3234.924</v>
      </c>
      <c r="BU76" s="30">
        <v>2938.77</v>
      </c>
      <c r="BV76" s="30">
        <v>0</v>
      </c>
      <c r="BW76" s="30">
        <v>0</v>
      </c>
      <c r="BX76" s="30">
        <v>0</v>
      </c>
      <c r="BY76" s="30">
        <v>0</v>
      </c>
      <c r="BZ76" s="30">
        <v>0</v>
      </c>
      <c r="CA76" s="30">
        <v>0</v>
      </c>
      <c r="CB76" s="30">
        <v>0</v>
      </c>
      <c r="CC76" s="30">
        <v>0</v>
      </c>
      <c r="CD76" s="30">
        <v>0</v>
      </c>
      <c r="CE76" s="30">
        <v>0</v>
      </c>
      <c r="CF76" s="30">
        <v>0</v>
      </c>
      <c r="CG76" s="30">
        <v>0</v>
      </c>
      <c r="CH76" s="30">
        <v>0</v>
      </c>
      <c r="CI76" s="30">
        <v>0</v>
      </c>
      <c r="CJ76" s="30">
        <v>0</v>
      </c>
      <c r="CK76" s="30">
        <v>0</v>
      </c>
      <c r="CL76" s="30">
        <v>0</v>
      </c>
      <c r="CM76" s="30">
        <v>0</v>
      </c>
      <c r="CN76" s="30">
        <v>3622</v>
      </c>
      <c r="CO76" s="30">
        <v>2203.6248</v>
      </c>
      <c r="CP76" s="30">
        <v>2666.55</v>
      </c>
      <c r="CQ76" s="30">
        <v>1622</v>
      </c>
      <c r="CR76" s="30">
        <v>986.8248</v>
      </c>
      <c r="CS76" s="30">
        <v>861.55</v>
      </c>
      <c r="CT76" s="30">
        <v>0</v>
      </c>
      <c r="CU76" s="30">
        <v>0</v>
      </c>
      <c r="CV76" s="30">
        <v>67.551</v>
      </c>
      <c r="CW76" s="30">
        <v>0</v>
      </c>
      <c r="CX76" s="30">
        <v>0</v>
      </c>
      <c r="CY76" s="30">
        <v>0</v>
      </c>
      <c r="CZ76" s="30">
        <v>0</v>
      </c>
      <c r="DA76" s="30">
        <v>0</v>
      </c>
      <c r="DB76" s="30">
        <v>0</v>
      </c>
      <c r="DC76" s="30">
        <v>0</v>
      </c>
      <c r="DD76" s="30">
        <v>0</v>
      </c>
      <c r="DE76" s="30">
        <v>0</v>
      </c>
      <c r="DF76" s="30">
        <v>0</v>
      </c>
      <c r="DG76" s="27">
        <f t="shared" si="59"/>
        <v>54598.5</v>
      </c>
      <c r="DH76" s="27">
        <f t="shared" si="60"/>
        <v>40558.97848333333</v>
      </c>
      <c r="DI76" s="27">
        <f t="shared" si="61"/>
        <v>42202.735</v>
      </c>
      <c r="DJ76" s="28"/>
      <c r="DK76" s="28"/>
      <c r="DL76" s="28"/>
      <c r="DM76" s="30">
        <v>0</v>
      </c>
      <c r="DN76" s="30">
        <f t="shared" si="87"/>
        <v>0</v>
      </c>
      <c r="DO76" s="30">
        <v>0</v>
      </c>
      <c r="DP76" s="28"/>
      <c r="DQ76" s="28"/>
      <c r="DR76" s="28"/>
      <c r="DS76" s="28"/>
      <c r="DT76" s="28"/>
      <c r="DU76" s="30">
        <v>0</v>
      </c>
      <c r="DV76" s="28"/>
      <c r="DW76" s="28"/>
      <c r="DX76" s="28"/>
      <c r="DY76" s="30">
        <v>0</v>
      </c>
      <c r="DZ76" s="30">
        <f t="shared" si="88"/>
        <v>0</v>
      </c>
      <c r="EA76" s="30">
        <v>0</v>
      </c>
      <c r="EB76" s="28"/>
      <c r="EC76" s="27">
        <f t="shared" si="62"/>
        <v>0</v>
      </c>
      <c r="ED76" s="27">
        <f t="shared" si="62"/>
        <v>0</v>
      </c>
      <c r="EE76" s="27">
        <f t="shared" si="63"/>
        <v>0</v>
      </c>
      <c r="EH76" s="23"/>
      <c r="EJ76" s="23"/>
      <c r="EK76" s="23"/>
      <c r="EM76" s="23"/>
    </row>
    <row r="77" spans="1:143" s="22" customFormat="1" ht="20.25" customHeight="1">
      <c r="A77" s="20">
        <v>68</v>
      </c>
      <c r="B77" s="21" t="s">
        <v>115</v>
      </c>
      <c r="C77" s="26">
        <v>7504.2374</v>
      </c>
      <c r="D77" s="26">
        <v>10822.6266</v>
      </c>
      <c r="E77" s="27">
        <f t="shared" si="64"/>
        <v>0</v>
      </c>
      <c r="F77" s="27">
        <f t="shared" si="65"/>
        <v>0</v>
      </c>
      <c r="G77" s="27">
        <f t="shared" si="50"/>
        <v>67123.75039999999</v>
      </c>
      <c r="H77" s="27" t="e">
        <f t="shared" si="66"/>
        <v>#DIV/0!</v>
      </c>
      <c r="I77" s="27" t="e">
        <f t="shared" si="67"/>
        <v>#DIV/0!</v>
      </c>
      <c r="J77" s="27">
        <f t="shared" si="51"/>
        <v>0</v>
      </c>
      <c r="K77" s="27">
        <f t="shared" si="52"/>
        <v>0</v>
      </c>
      <c r="L77" s="27">
        <f t="shared" si="53"/>
        <v>25702.1504</v>
      </c>
      <c r="M77" s="27" t="e">
        <f t="shared" si="68"/>
        <v>#DIV/0!</v>
      </c>
      <c r="N77" s="27" t="e">
        <f t="shared" si="69"/>
        <v>#DIV/0!</v>
      </c>
      <c r="O77" s="27">
        <f t="shared" si="54"/>
        <v>0</v>
      </c>
      <c r="P77" s="27">
        <f t="shared" si="70"/>
        <v>0</v>
      </c>
      <c r="Q77" s="27">
        <f t="shared" si="55"/>
        <v>10666.938</v>
      </c>
      <c r="R77" s="27" t="e">
        <f t="shared" si="71"/>
        <v>#DIV/0!</v>
      </c>
      <c r="S77" s="28" t="e">
        <f t="shared" si="72"/>
        <v>#DIV/0!</v>
      </c>
      <c r="T77" s="30"/>
      <c r="U77" s="26"/>
      <c r="V77" s="30">
        <v>183.138</v>
      </c>
      <c r="W77" s="27" t="e">
        <f t="shared" si="73"/>
        <v>#DIV/0!</v>
      </c>
      <c r="X77" s="28" t="e">
        <f t="shared" si="74"/>
        <v>#DIV/0!</v>
      </c>
      <c r="Y77" s="30"/>
      <c r="Z77" s="30"/>
      <c r="AA77" s="30">
        <v>6808.3124</v>
      </c>
      <c r="AB77" s="27" t="e">
        <f t="shared" si="75"/>
        <v>#DIV/0!</v>
      </c>
      <c r="AC77" s="28" t="e">
        <f t="shared" si="76"/>
        <v>#DIV/0!</v>
      </c>
      <c r="AD77" s="30"/>
      <c r="AE77" s="26"/>
      <c r="AF77" s="30">
        <v>10483.8</v>
      </c>
      <c r="AG77" s="27" t="e">
        <f t="shared" si="77"/>
        <v>#DIV/0!</v>
      </c>
      <c r="AH77" s="28" t="e">
        <f t="shared" si="78"/>
        <v>#DIV/0!</v>
      </c>
      <c r="AI77" s="30"/>
      <c r="AJ77" s="30"/>
      <c r="AK77" s="30">
        <v>505</v>
      </c>
      <c r="AL77" s="27" t="e">
        <f t="shared" si="80"/>
        <v>#DIV/0!</v>
      </c>
      <c r="AM77" s="28" t="e">
        <f t="shared" si="81"/>
        <v>#DIV/0!</v>
      </c>
      <c r="AN77" s="29">
        <v>0</v>
      </c>
      <c r="AO77" s="29"/>
      <c r="AP77" s="27"/>
      <c r="AQ77" s="27"/>
      <c r="AR77" s="28"/>
      <c r="AS77" s="29">
        <v>0</v>
      </c>
      <c r="AT77" s="29"/>
      <c r="AU77" s="28">
        <v>0</v>
      </c>
      <c r="AV77" s="28"/>
      <c r="AW77" s="28"/>
      <c r="AX77" s="28"/>
      <c r="AY77" s="35"/>
      <c r="AZ77" s="30">
        <f t="shared" si="82"/>
        <v>0</v>
      </c>
      <c r="BA77" s="30">
        <v>40799</v>
      </c>
      <c r="BB77" s="28"/>
      <c r="BC77" s="28"/>
      <c r="BD77" s="28"/>
      <c r="BE77" s="138">
        <v>0</v>
      </c>
      <c r="BF77" s="30">
        <f t="shared" si="83"/>
        <v>0</v>
      </c>
      <c r="BG77" s="30">
        <v>622.6</v>
      </c>
      <c r="BH77" s="28"/>
      <c r="BI77" s="28"/>
      <c r="BJ77" s="30">
        <v>0</v>
      </c>
      <c r="BK77" s="28"/>
      <c r="BL77" s="28"/>
      <c r="BM77" s="28"/>
      <c r="BN77" s="27">
        <f t="shared" si="57"/>
        <v>0</v>
      </c>
      <c r="BO77" s="27">
        <f t="shared" si="84"/>
        <v>0</v>
      </c>
      <c r="BP77" s="27">
        <f t="shared" si="58"/>
        <v>2550.5</v>
      </c>
      <c r="BQ77" s="27" t="e">
        <f t="shared" si="85"/>
        <v>#DIV/0!</v>
      </c>
      <c r="BR77" s="28" t="e">
        <f t="shared" si="86"/>
        <v>#DIV/0!</v>
      </c>
      <c r="BS77" s="30"/>
      <c r="BT77" s="30"/>
      <c r="BU77" s="30">
        <v>1450.5</v>
      </c>
      <c r="BV77" s="30">
        <v>0</v>
      </c>
      <c r="BW77" s="30">
        <v>0</v>
      </c>
      <c r="BX77" s="30">
        <v>0</v>
      </c>
      <c r="BY77" s="30">
        <v>0</v>
      </c>
      <c r="BZ77" s="30">
        <v>0</v>
      </c>
      <c r="CA77" s="30">
        <v>0</v>
      </c>
      <c r="CB77" s="30"/>
      <c r="CC77" s="30"/>
      <c r="CD77" s="30">
        <v>1100</v>
      </c>
      <c r="CE77" s="30">
        <v>0</v>
      </c>
      <c r="CF77" s="30">
        <v>0</v>
      </c>
      <c r="CG77" s="30">
        <v>0</v>
      </c>
      <c r="CH77" s="30">
        <v>0</v>
      </c>
      <c r="CI77" s="30">
        <v>0</v>
      </c>
      <c r="CJ77" s="30">
        <v>0</v>
      </c>
      <c r="CK77" s="30"/>
      <c r="CL77" s="30"/>
      <c r="CM77" s="30">
        <v>4399.4</v>
      </c>
      <c r="CN77" s="30"/>
      <c r="CO77" s="30"/>
      <c r="CP77" s="30">
        <v>772</v>
      </c>
      <c r="CQ77" s="30"/>
      <c r="CR77" s="30"/>
      <c r="CS77" s="30">
        <v>770</v>
      </c>
      <c r="CT77" s="30">
        <v>0</v>
      </c>
      <c r="CU77" s="30">
        <v>0</v>
      </c>
      <c r="CV77" s="30">
        <v>0</v>
      </c>
      <c r="CW77" s="30">
        <v>0</v>
      </c>
      <c r="CX77" s="30">
        <v>0</v>
      </c>
      <c r="CY77" s="30">
        <v>0</v>
      </c>
      <c r="CZ77" s="30">
        <v>0</v>
      </c>
      <c r="DA77" s="30">
        <v>0</v>
      </c>
      <c r="DB77" s="30">
        <v>0</v>
      </c>
      <c r="DC77" s="30">
        <v>0</v>
      </c>
      <c r="DD77" s="30">
        <v>0</v>
      </c>
      <c r="DE77" s="30">
        <v>0</v>
      </c>
      <c r="DF77" s="30">
        <v>0</v>
      </c>
      <c r="DG77" s="27">
        <f t="shared" si="59"/>
        <v>0</v>
      </c>
      <c r="DH77" s="27">
        <f t="shared" si="60"/>
        <v>0</v>
      </c>
      <c r="DI77" s="27">
        <f t="shared" si="61"/>
        <v>67123.75039999999</v>
      </c>
      <c r="DJ77" s="28"/>
      <c r="DK77" s="28"/>
      <c r="DL77" s="28"/>
      <c r="DM77" s="30">
        <v>0</v>
      </c>
      <c r="DN77" s="30">
        <f t="shared" si="87"/>
        <v>0</v>
      </c>
      <c r="DO77" s="30">
        <v>0</v>
      </c>
      <c r="DP77" s="28"/>
      <c r="DQ77" s="28"/>
      <c r="DR77" s="28"/>
      <c r="DS77" s="28"/>
      <c r="DT77" s="28"/>
      <c r="DU77" s="30">
        <v>0</v>
      </c>
      <c r="DV77" s="28"/>
      <c r="DW77" s="28"/>
      <c r="DX77" s="28"/>
      <c r="DY77" s="30">
        <v>0</v>
      </c>
      <c r="DZ77" s="30">
        <f t="shared" si="88"/>
        <v>0</v>
      </c>
      <c r="EA77" s="30">
        <v>0</v>
      </c>
      <c r="EB77" s="28"/>
      <c r="EC77" s="27">
        <f t="shared" si="62"/>
        <v>0</v>
      </c>
      <c r="ED77" s="27">
        <f t="shared" si="62"/>
        <v>0</v>
      </c>
      <c r="EE77" s="27">
        <f t="shared" si="63"/>
        <v>0</v>
      </c>
      <c r="EH77" s="23"/>
      <c r="EJ77" s="23"/>
      <c r="EK77" s="23"/>
      <c r="EM77" s="23"/>
    </row>
    <row r="78" spans="1:143" s="22" customFormat="1" ht="20.25" customHeight="1">
      <c r="A78" s="20">
        <v>69</v>
      </c>
      <c r="B78" s="21" t="s">
        <v>116</v>
      </c>
      <c r="C78" s="26">
        <v>13452.9872</v>
      </c>
      <c r="D78" s="26">
        <v>43990.2182</v>
      </c>
      <c r="E78" s="27">
        <f t="shared" si="64"/>
        <v>198262.66900000002</v>
      </c>
      <c r="F78" s="27">
        <f t="shared" si="65"/>
        <v>153584.18339351332</v>
      </c>
      <c r="G78" s="27">
        <f t="shared" si="50"/>
        <v>165469.965</v>
      </c>
      <c r="H78" s="27">
        <f t="shared" si="66"/>
        <v>107.73893596584287</v>
      </c>
      <c r="I78" s="27">
        <f t="shared" si="67"/>
        <v>83.45997046978117</v>
      </c>
      <c r="J78" s="27">
        <f t="shared" si="51"/>
        <v>52139.169</v>
      </c>
      <c r="K78" s="27">
        <f t="shared" si="52"/>
        <v>31814.60006018</v>
      </c>
      <c r="L78" s="27">
        <f t="shared" si="53"/>
        <v>43622.465</v>
      </c>
      <c r="M78" s="27">
        <f t="shared" si="68"/>
        <v>137.11461064254908</v>
      </c>
      <c r="N78" s="27">
        <f t="shared" si="69"/>
        <v>83.66543970042943</v>
      </c>
      <c r="O78" s="27">
        <f t="shared" si="54"/>
        <v>26062.445</v>
      </c>
      <c r="P78" s="27">
        <f t="shared" si="70"/>
        <v>15666.135689499999</v>
      </c>
      <c r="Q78" s="27">
        <f t="shared" si="55"/>
        <v>21790.108</v>
      </c>
      <c r="R78" s="27">
        <f t="shared" si="71"/>
        <v>139.09050982243505</v>
      </c>
      <c r="S78" s="28">
        <f t="shared" si="72"/>
        <v>83.60730545426571</v>
      </c>
      <c r="T78" s="30">
        <v>2062.445</v>
      </c>
      <c r="U78" s="26">
        <v>1239.7356895000003</v>
      </c>
      <c r="V78" s="30">
        <v>1429.928</v>
      </c>
      <c r="W78" s="27">
        <f t="shared" si="73"/>
        <v>115.3413596229295</v>
      </c>
      <c r="X78" s="28">
        <f t="shared" si="74"/>
        <v>69.33169126934294</v>
      </c>
      <c r="Y78" s="30">
        <v>3271.844</v>
      </c>
      <c r="Z78" s="30">
        <v>1707.80441268</v>
      </c>
      <c r="AA78" s="30">
        <v>3053.623</v>
      </c>
      <c r="AB78" s="27">
        <f t="shared" si="75"/>
        <v>178.80402330194545</v>
      </c>
      <c r="AC78" s="28">
        <f t="shared" si="76"/>
        <v>93.33033604291647</v>
      </c>
      <c r="AD78" s="30">
        <v>24000</v>
      </c>
      <c r="AE78" s="26">
        <f t="shared" si="56"/>
        <v>14426.4</v>
      </c>
      <c r="AF78" s="30">
        <v>20360.18</v>
      </c>
      <c r="AG78" s="27">
        <f t="shared" si="77"/>
        <v>141.13139799256916</v>
      </c>
      <c r="AH78" s="28">
        <f t="shared" si="78"/>
        <v>84.83408333333333</v>
      </c>
      <c r="AI78" s="30">
        <v>1777.15</v>
      </c>
      <c r="AJ78" s="30">
        <f t="shared" si="79"/>
        <v>1656.3038</v>
      </c>
      <c r="AK78" s="30">
        <v>1320.25</v>
      </c>
      <c r="AL78" s="27">
        <f t="shared" si="80"/>
        <v>79.71061830565141</v>
      </c>
      <c r="AM78" s="28">
        <f t="shared" si="81"/>
        <v>74.29029626086712</v>
      </c>
      <c r="AN78" s="29">
        <v>0</v>
      </c>
      <c r="AO78" s="29"/>
      <c r="AP78" s="27"/>
      <c r="AQ78" s="27"/>
      <c r="AR78" s="28"/>
      <c r="AS78" s="29">
        <v>0</v>
      </c>
      <c r="AT78" s="29"/>
      <c r="AU78" s="28">
        <v>0</v>
      </c>
      <c r="AV78" s="28"/>
      <c r="AW78" s="28"/>
      <c r="AX78" s="28"/>
      <c r="AY78" s="30">
        <v>145656.5</v>
      </c>
      <c r="AZ78" s="30">
        <f t="shared" si="82"/>
        <v>121380.41666666666</v>
      </c>
      <c r="BA78" s="30">
        <v>121380.5</v>
      </c>
      <c r="BB78" s="28"/>
      <c r="BC78" s="28"/>
      <c r="BD78" s="28"/>
      <c r="BE78" s="138">
        <v>467</v>
      </c>
      <c r="BF78" s="30">
        <f t="shared" si="83"/>
        <v>389.16666666666663</v>
      </c>
      <c r="BG78" s="30">
        <v>467</v>
      </c>
      <c r="BH78" s="28"/>
      <c r="BI78" s="28"/>
      <c r="BJ78" s="30">
        <v>0</v>
      </c>
      <c r="BK78" s="28"/>
      <c r="BL78" s="28"/>
      <c r="BM78" s="28"/>
      <c r="BN78" s="27">
        <f t="shared" si="57"/>
        <v>139.73</v>
      </c>
      <c r="BO78" s="27">
        <f t="shared" si="84"/>
        <v>76.096958</v>
      </c>
      <c r="BP78" s="27">
        <f t="shared" si="58"/>
        <v>127.614</v>
      </c>
      <c r="BQ78" s="27">
        <f t="shared" si="85"/>
        <v>167.69921341665196</v>
      </c>
      <c r="BR78" s="28">
        <f t="shared" si="86"/>
        <v>91.32899162670867</v>
      </c>
      <c r="BS78" s="30">
        <v>139.73</v>
      </c>
      <c r="BT78" s="30">
        <v>76.096958</v>
      </c>
      <c r="BU78" s="30">
        <v>127.614</v>
      </c>
      <c r="BV78" s="30">
        <v>0</v>
      </c>
      <c r="BW78" s="30">
        <v>0</v>
      </c>
      <c r="BX78" s="30">
        <v>0</v>
      </c>
      <c r="BY78" s="30">
        <v>0</v>
      </c>
      <c r="BZ78" s="30">
        <v>0</v>
      </c>
      <c r="CA78" s="30">
        <v>0</v>
      </c>
      <c r="CB78" s="30">
        <v>0</v>
      </c>
      <c r="CC78" s="30">
        <v>0</v>
      </c>
      <c r="CD78" s="30">
        <v>0</v>
      </c>
      <c r="CE78" s="30">
        <v>0</v>
      </c>
      <c r="CF78" s="30">
        <v>0</v>
      </c>
      <c r="CG78" s="30">
        <v>0</v>
      </c>
      <c r="CH78" s="30">
        <v>0</v>
      </c>
      <c r="CI78" s="30">
        <v>0</v>
      </c>
      <c r="CJ78" s="30">
        <v>0</v>
      </c>
      <c r="CK78" s="30">
        <v>0</v>
      </c>
      <c r="CL78" s="30">
        <v>0</v>
      </c>
      <c r="CM78" s="30">
        <v>0</v>
      </c>
      <c r="CN78" s="30">
        <v>20888</v>
      </c>
      <c r="CO78" s="30">
        <v>12708.2592</v>
      </c>
      <c r="CP78" s="30">
        <v>13480.35</v>
      </c>
      <c r="CQ78" s="30">
        <v>9680</v>
      </c>
      <c r="CR78" s="30">
        <v>5889.312</v>
      </c>
      <c r="CS78" s="30">
        <v>5400.95</v>
      </c>
      <c r="CT78" s="30">
        <v>0</v>
      </c>
      <c r="CU78" s="30">
        <v>0</v>
      </c>
      <c r="CV78" s="30">
        <v>3850.52</v>
      </c>
      <c r="CW78" s="30">
        <v>0</v>
      </c>
      <c r="CX78" s="30">
        <v>0</v>
      </c>
      <c r="CY78" s="30">
        <v>0</v>
      </c>
      <c r="CZ78" s="30">
        <v>0</v>
      </c>
      <c r="DA78" s="30">
        <v>0</v>
      </c>
      <c r="DB78" s="30">
        <v>0</v>
      </c>
      <c r="DC78" s="30">
        <v>0</v>
      </c>
      <c r="DD78" s="30">
        <v>0</v>
      </c>
      <c r="DE78" s="30">
        <v>0</v>
      </c>
      <c r="DF78" s="30">
        <v>0</v>
      </c>
      <c r="DG78" s="27">
        <f t="shared" si="59"/>
        <v>198262.66900000002</v>
      </c>
      <c r="DH78" s="27">
        <f t="shared" si="60"/>
        <v>153584.18339351332</v>
      </c>
      <c r="DI78" s="27">
        <f t="shared" si="61"/>
        <v>165469.965</v>
      </c>
      <c r="DJ78" s="28"/>
      <c r="DK78" s="28"/>
      <c r="DL78" s="28"/>
      <c r="DM78" s="30">
        <v>0</v>
      </c>
      <c r="DN78" s="30">
        <f t="shared" si="87"/>
        <v>0</v>
      </c>
      <c r="DO78" s="30">
        <v>0</v>
      </c>
      <c r="DP78" s="28"/>
      <c r="DQ78" s="28"/>
      <c r="DR78" s="28"/>
      <c r="DS78" s="28"/>
      <c r="DT78" s="28"/>
      <c r="DU78" s="30">
        <v>0</v>
      </c>
      <c r="DV78" s="28"/>
      <c r="DW78" s="28"/>
      <c r="DX78" s="28"/>
      <c r="DY78" s="30">
        <v>15200</v>
      </c>
      <c r="DZ78" s="30">
        <f t="shared" si="88"/>
        <v>12666.666666666668</v>
      </c>
      <c r="EA78" s="30">
        <v>15200</v>
      </c>
      <c r="EB78" s="28"/>
      <c r="EC78" s="27">
        <f t="shared" si="62"/>
        <v>15200</v>
      </c>
      <c r="ED78" s="27">
        <f t="shared" si="62"/>
        <v>12666.666666666668</v>
      </c>
      <c r="EE78" s="27">
        <f t="shared" si="63"/>
        <v>15200</v>
      </c>
      <c r="EH78" s="23"/>
      <c r="EJ78" s="23"/>
      <c r="EK78" s="23"/>
      <c r="EM78" s="23"/>
    </row>
    <row r="79" spans="1:143" s="22" customFormat="1" ht="20.25" customHeight="1">
      <c r="A79" s="20">
        <v>70</v>
      </c>
      <c r="B79" s="21" t="s">
        <v>117</v>
      </c>
      <c r="C79" s="26">
        <v>6313.3956</v>
      </c>
      <c r="D79" s="26">
        <v>10462.3913</v>
      </c>
      <c r="E79" s="27">
        <f t="shared" si="64"/>
        <v>67237.8</v>
      </c>
      <c r="F79" s="27">
        <f t="shared" si="65"/>
        <v>47575.45040666667</v>
      </c>
      <c r="G79" s="27">
        <f t="shared" si="50"/>
        <v>46502.524</v>
      </c>
      <c r="H79" s="27">
        <f t="shared" si="66"/>
        <v>97.7447898075678</v>
      </c>
      <c r="I79" s="27">
        <f t="shared" si="67"/>
        <v>69.16128130307654</v>
      </c>
      <c r="J79" s="27">
        <f t="shared" si="51"/>
        <v>32694.4</v>
      </c>
      <c r="K79" s="27">
        <f t="shared" si="52"/>
        <v>18789.283740000003</v>
      </c>
      <c r="L79" s="27">
        <f t="shared" si="53"/>
        <v>17716.224000000002</v>
      </c>
      <c r="M79" s="27">
        <f t="shared" si="68"/>
        <v>94.28898006518688</v>
      </c>
      <c r="N79" s="27">
        <f t="shared" si="69"/>
        <v>54.18733483410003</v>
      </c>
      <c r="O79" s="27">
        <f t="shared" si="54"/>
        <v>12950</v>
      </c>
      <c r="P79" s="27">
        <f t="shared" si="70"/>
        <v>7784.245000000001</v>
      </c>
      <c r="Q79" s="27">
        <f t="shared" si="55"/>
        <v>7292.362</v>
      </c>
      <c r="R79" s="27">
        <f t="shared" si="71"/>
        <v>93.68104421173793</v>
      </c>
      <c r="S79" s="28">
        <f t="shared" si="72"/>
        <v>56.31167567567567</v>
      </c>
      <c r="T79" s="30">
        <v>700</v>
      </c>
      <c r="U79" s="26">
        <v>420.77</v>
      </c>
      <c r="V79" s="30">
        <v>47.062</v>
      </c>
      <c r="W79" s="27">
        <f t="shared" si="73"/>
        <v>11.184732751859686</v>
      </c>
      <c r="X79" s="28">
        <f t="shared" si="74"/>
        <v>6.723142857142856</v>
      </c>
      <c r="Y79" s="30">
        <v>13050</v>
      </c>
      <c r="Z79" s="30">
        <v>6811.708500000001</v>
      </c>
      <c r="AA79" s="30">
        <v>6198.892</v>
      </c>
      <c r="AB79" s="27">
        <f t="shared" si="75"/>
        <v>91.0034831936804</v>
      </c>
      <c r="AC79" s="28">
        <f t="shared" si="76"/>
        <v>47.50108812260536</v>
      </c>
      <c r="AD79" s="30">
        <v>12250</v>
      </c>
      <c r="AE79" s="26">
        <f t="shared" si="56"/>
        <v>7363.475</v>
      </c>
      <c r="AF79" s="30">
        <v>7245.3</v>
      </c>
      <c r="AG79" s="27">
        <f t="shared" si="77"/>
        <v>98.39511915230241</v>
      </c>
      <c r="AH79" s="28">
        <f t="shared" si="78"/>
        <v>59.14530612244898</v>
      </c>
      <c r="AI79" s="30">
        <v>450</v>
      </c>
      <c r="AJ79" s="30">
        <f t="shared" si="79"/>
        <v>419.40000000000003</v>
      </c>
      <c r="AK79" s="30">
        <v>546.25</v>
      </c>
      <c r="AL79" s="27">
        <f t="shared" si="80"/>
        <v>130.24558893657604</v>
      </c>
      <c r="AM79" s="28">
        <f t="shared" si="81"/>
        <v>121.38888888888889</v>
      </c>
      <c r="AN79" s="29">
        <v>0</v>
      </c>
      <c r="AO79" s="29"/>
      <c r="AP79" s="27"/>
      <c r="AQ79" s="27"/>
      <c r="AR79" s="28"/>
      <c r="AS79" s="29">
        <v>0</v>
      </c>
      <c r="AT79" s="29"/>
      <c r="AU79" s="28">
        <v>0</v>
      </c>
      <c r="AV79" s="28"/>
      <c r="AW79" s="28"/>
      <c r="AX79" s="28"/>
      <c r="AY79" s="30">
        <v>34543.4</v>
      </c>
      <c r="AZ79" s="30">
        <f t="shared" si="82"/>
        <v>28786.166666666668</v>
      </c>
      <c r="BA79" s="30">
        <v>28786.3</v>
      </c>
      <c r="BB79" s="28"/>
      <c r="BC79" s="28"/>
      <c r="BD79" s="28"/>
      <c r="BE79" s="138">
        <v>0</v>
      </c>
      <c r="BF79" s="30">
        <f t="shared" si="83"/>
        <v>0</v>
      </c>
      <c r="BG79" s="30">
        <v>0</v>
      </c>
      <c r="BH79" s="28"/>
      <c r="BI79" s="28"/>
      <c r="BJ79" s="30">
        <v>0</v>
      </c>
      <c r="BK79" s="28"/>
      <c r="BL79" s="28"/>
      <c r="BM79" s="28"/>
      <c r="BN79" s="27">
        <f t="shared" si="57"/>
        <v>394.4</v>
      </c>
      <c r="BO79" s="27">
        <f t="shared" si="84"/>
        <v>214.79024</v>
      </c>
      <c r="BP79" s="27">
        <f t="shared" si="58"/>
        <v>124.02</v>
      </c>
      <c r="BQ79" s="27">
        <f t="shared" si="85"/>
        <v>57.74005373800969</v>
      </c>
      <c r="BR79" s="28">
        <f t="shared" si="86"/>
        <v>31.44523326572008</v>
      </c>
      <c r="BS79" s="30">
        <v>394.4</v>
      </c>
      <c r="BT79" s="30">
        <v>214.79024</v>
      </c>
      <c r="BU79" s="30">
        <v>42.42</v>
      </c>
      <c r="BV79" s="30">
        <v>0</v>
      </c>
      <c r="BW79" s="30">
        <v>0</v>
      </c>
      <c r="BX79" s="30">
        <v>0</v>
      </c>
      <c r="BY79" s="30">
        <v>0</v>
      </c>
      <c r="BZ79" s="30">
        <v>0</v>
      </c>
      <c r="CA79" s="30">
        <v>0</v>
      </c>
      <c r="CB79" s="30">
        <v>0</v>
      </c>
      <c r="CC79" s="30">
        <v>0</v>
      </c>
      <c r="CD79" s="30">
        <v>81.6</v>
      </c>
      <c r="CE79" s="30">
        <v>0</v>
      </c>
      <c r="CF79" s="30">
        <v>0</v>
      </c>
      <c r="CG79" s="30">
        <v>0</v>
      </c>
      <c r="CH79" s="30">
        <v>0</v>
      </c>
      <c r="CI79" s="30">
        <v>0</v>
      </c>
      <c r="CJ79" s="30">
        <v>0</v>
      </c>
      <c r="CK79" s="30">
        <v>0</v>
      </c>
      <c r="CL79" s="30">
        <v>0</v>
      </c>
      <c r="CM79" s="30">
        <v>0</v>
      </c>
      <c r="CN79" s="30">
        <v>5850</v>
      </c>
      <c r="CO79" s="30">
        <v>3559.14</v>
      </c>
      <c r="CP79" s="30">
        <v>3554.7</v>
      </c>
      <c r="CQ79" s="30">
        <v>2750</v>
      </c>
      <c r="CR79" s="30">
        <v>1673.1</v>
      </c>
      <c r="CS79" s="30">
        <v>633.4</v>
      </c>
      <c r="CT79" s="30">
        <v>0</v>
      </c>
      <c r="CU79" s="30">
        <v>0</v>
      </c>
      <c r="CV79" s="30">
        <v>0</v>
      </c>
      <c r="CW79" s="30">
        <v>0</v>
      </c>
      <c r="CX79" s="30">
        <v>0</v>
      </c>
      <c r="CY79" s="30">
        <v>0</v>
      </c>
      <c r="CZ79" s="30">
        <v>0</v>
      </c>
      <c r="DA79" s="30">
        <v>0</v>
      </c>
      <c r="DB79" s="30">
        <v>0</v>
      </c>
      <c r="DC79" s="30">
        <v>0</v>
      </c>
      <c r="DD79" s="30">
        <v>0</v>
      </c>
      <c r="DE79" s="30">
        <v>0</v>
      </c>
      <c r="DF79" s="30">
        <v>0</v>
      </c>
      <c r="DG79" s="27">
        <f t="shared" si="59"/>
        <v>67237.8</v>
      </c>
      <c r="DH79" s="27">
        <f t="shared" si="60"/>
        <v>47575.45040666667</v>
      </c>
      <c r="DI79" s="27">
        <f t="shared" si="61"/>
        <v>46502.524</v>
      </c>
      <c r="DJ79" s="28"/>
      <c r="DK79" s="28"/>
      <c r="DL79" s="28"/>
      <c r="DM79" s="30">
        <v>0</v>
      </c>
      <c r="DN79" s="30">
        <f t="shared" si="87"/>
        <v>0</v>
      </c>
      <c r="DO79" s="30">
        <v>0</v>
      </c>
      <c r="DP79" s="28"/>
      <c r="DQ79" s="28"/>
      <c r="DR79" s="28"/>
      <c r="DS79" s="28"/>
      <c r="DT79" s="28"/>
      <c r="DU79" s="30">
        <v>0</v>
      </c>
      <c r="DV79" s="28"/>
      <c r="DW79" s="28"/>
      <c r="DX79" s="28"/>
      <c r="DY79" s="30">
        <v>0</v>
      </c>
      <c r="DZ79" s="30">
        <f t="shared" si="88"/>
        <v>0</v>
      </c>
      <c r="EA79" s="30">
        <v>0</v>
      </c>
      <c r="EB79" s="28"/>
      <c r="EC79" s="27">
        <f t="shared" si="62"/>
        <v>0</v>
      </c>
      <c r="ED79" s="27">
        <f t="shared" si="62"/>
        <v>0</v>
      </c>
      <c r="EE79" s="27">
        <f t="shared" si="63"/>
        <v>0</v>
      </c>
      <c r="EH79" s="23"/>
      <c r="EJ79" s="23"/>
      <c r="EK79" s="23"/>
      <c r="EM79" s="23"/>
    </row>
    <row r="80" spans="1:143" s="22" customFormat="1" ht="20.25" customHeight="1">
      <c r="A80" s="20">
        <v>71</v>
      </c>
      <c r="B80" s="21" t="s">
        <v>118</v>
      </c>
      <c r="C80" s="26">
        <v>1622.4239</v>
      </c>
      <c r="D80" s="26">
        <v>1702.1229</v>
      </c>
      <c r="E80" s="27">
        <f t="shared" si="64"/>
        <v>27988.199999999997</v>
      </c>
      <c r="F80" s="27">
        <f t="shared" si="65"/>
        <v>20796.604633333332</v>
      </c>
      <c r="G80" s="27">
        <f t="shared" si="50"/>
        <v>20480.966999999997</v>
      </c>
      <c r="H80" s="27">
        <f t="shared" si="66"/>
        <v>98.48226362476775</v>
      </c>
      <c r="I80" s="27">
        <f t="shared" si="67"/>
        <v>73.17714965592643</v>
      </c>
      <c r="J80" s="27">
        <f t="shared" si="51"/>
        <v>10533.2</v>
      </c>
      <c r="K80" s="27">
        <f t="shared" si="52"/>
        <v>6250.7713</v>
      </c>
      <c r="L80" s="27">
        <f t="shared" si="53"/>
        <v>5935.067</v>
      </c>
      <c r="M80" s="27">
        <f t="shared" si="68"/>
        <v>94.94935449006108</v>
      </c>
      <c r="N80" s="27">
        <f t="shared" si="69"/>
        <v>56.34628602893707</v>
      </c>
      <c r="O80" s="27">
        <f t="shared" si="54"/>
        <v>4884.6</v>
      </c>
      <c r="P80" s="27">
        <f t="shared" si="70"/>
        <v>2936.13306</v>
      </c>
      <c r="Q80" s="27">
        <f t="shared" si="55"/>
        <v>2921.084</v>
      </c>
      <c r="R80" s="27">
        <f t="shared" si="71"/>
        <v>99.48745306522314</v>
      </c>
      <c r="S80" s="28">
        <f t="shared" si="72"/>
        <v>59.801908037505626</v>
      </c>
      <c r="T80" s="30">
        <v>184.6</v>
      </c>
      <c r="U80" s="26">
        <v>110.96305999999998</v>
      </c>
      <c r="V80" s="30">
        <v>163.084</v>
      </c>
      <c r="W80" s="27">
        <f t="shared" si="73"/>
        <v>146.97143355635654</v>
      </c>
      <c r="X80" s="28">
        <f t="shared" si="74"/>
        <v>88.3445287107259</v>
      </c>
      <c r="Y80" s="30">
        <v>1600</v>
      </c>
      <c r="Z80" s="30">
        <v>835.152</v>
      </c>
      <c r="AA80" s="30">
        <v>1247.22</v>
      </c>
      <c r="AB80" s="27">
        <f t="shared" si="75"/>
        <v>149.340479337893</v>
      </c>
      <c r="AC80" s="28">
        <f t="shared" si="76"/>
        <v>77.95125</v>
      </c>
      <c r="AD80" s="30">
        <v>4700</v>
      </c>
      <c r="AE80" s="26">
        <f t="shared" si="56"/>
        <v>2825.17</v>
      </c>
      <c r="AF80" s="30">
        <v>2758</v>
      </c>
      <c r="AG80" s="27">
        <f t="shared" si="77"/>
        <v>97.62244395912458</v>
      </c>
      <c r="AH80" s="28">
        <f t="shared" si="78"/>
        <v>58.680851063829785</v>
      </c>
      <c r="AI80" s="30">
        <v>80</v>
      </c>
      <c r="AJ80" s="30">
        <f t="shared" si="79"/>
        <v>74.56</v>
      </c>
      <c r="AK80" s="30">
        <v>32.5</v>
      </c>
      <c r="AL80" s="27">
        <f t="shared" si="80"/>
        <v>43.58905579399141</v>
      </c>
      <c r="AM80" s="28">
        <f t="shared" si="81"/>
        <v>40.625</v>
      </c>
      <c r="AN80" s="29">
        <v>0</v>
      </c>
      <c r="AO80" s="29"/>
      <c r="AP80" s="27"/>
      <c r="AQ80" s="27"/>
      <c r="AR80" s="28"/>
      <c r="AS80" s="29">
        <v>0</v>
      </c>
      <c r="AT80" s="29"/>
      <c r="AU80" s="28">
        <v>0</v>
      </c>
      <c r="AV80" s="28"/>
      <c r="AW80" s="28"/>
      <c r="AX80" s="28"/>
      <c r="AY80" s="30">
        <v>17455</v>
      </c>
      <c r="AZ80" s="30">
        <f t="shared" si="82"/>
        <v>14545.833333333332</v>
      </c>
      <c r="BA80" s="30">
        <v>14545.9</v>
      </c>
      <c r="BB80" s="28"/>
      <c r="BC80" s="28"/>
      <c r="BD80" s="28"/>
      <c r="BE80" s="138">
        <v>0</v>
      </c>
      <c r="BF80" s="30">
        <f t="shared" si="83"/>
        <v>0</v>
      </c>
      <c r="BG80" s="30">
        <v>0</v>
      </c>
      <c r="BH80" s="28"/>
      <c r="BI80" s="28"/>
      <c r="BJ80" s="30">
        <v>0</v>
      </c>
      <c r="BK80" s="28"/>
      <c r="BL80" s="28"/>
      <c r="BM80" s="28"/>
      <c r="BN80" s="27">
        <f t="shared" si="57"/>
        <v>150</v>
      </c>
      <c r="BO80" s="27">
        <f t="shared" si="84"/>
        <v>81.69</v>
      </c>
      <c r="BP80" s="27">
        <f t="shared" si="58"/>
        <v>123</v>
      </c>
      <c r="BQ80" s="27">
        <f t="shared" si="85"/>
        <v>150.56922511935366</v>
      </c>
      <c r="BR80" s="28">
        <f t="shared" si="86"/>
        <v>82</v>
      </c>
      <c r="BS80" s="30">
        <v>150</v>
      </c>
      <c r="BT80" s="30">
        <v>81.69</v>
      </c>
      <c r="BU80" s="30">
        <v>123</v>
      </c>
      <c r="BV80" s="30">
        <v>0</v>
      </c>
      <c r="BW80" s="30">
        <v>0</v>
      </c>
      <c r="BX80" s="30">
        <v>0</v>
      </c>
      <c r="BY80" s="30">
        <v>0</v>
      </c>
      <c r="BZ80" s="30">
        <v>0</v>
      </c>
      <c r="CA80" s="30">
        <v>0</v>
      </c>
      <c r="CB80" s="30">
        <v>0</v>
      </c>
      <c r="CC80" s="30">
        <v>0</v>
      </c>
      <c r="CD80" s="30">
        <v>0</v>
      </c>
      <c r="CE80" s="30">
        <v>0</v>
      </c>
      <c r="CF80" s="30">
        <v>0</v>
      </c>
      <c r="CG80" s="30">
        <v>0</v>
      </c>
      <c r="CH80" s="30">
        <v>0</v>
      </c>
      <c r="CI80" s="30">
        <v>0</v>
      </c>
      <c r="CJ80" s="30">
        <v>0</v>
      </c>
      <c r="CK80" s="30">
        <v>0</v>
      </c>
      <c r="CL80" s="30">
        <v>0</v>
      </c>
      <c r="CM80" s="30">
        <v>0</v>
      </c>
      <c r="CN80" s="30">
        <v>1820</v>
      </c>
      <c r="CO80" s="30">
        <v>1107.288</v>
      </c>
      <c r="CP80" s="30">
        <v>1148.26</v>
      </c>
      <c r="CQ80" s="30">
        <v>1000</v>
      </c>
      <c r="CR80" s="30">
        <v>608.4</v>
      </c>
      <c r="CS80" s="30">
        <v>434.8</v>
      </c>
      <c r="CT80" s="30">
        <v>0</v>
      </c>
      <c r="CU80" s="30">
        <v>0</v>
      </c>
      <c r="CV80" s="30">
        <v>0</v>
      </c>
      <c r="CW80" s="30">
        <v>0</v>
      </c>
      <c r="CX80" s="30">
        <v>0</v>
      </c>
      <c r="CY80" s="30">
        <v>0</v>
      </c>
      <c r="CZ80" s="30">
        <v>0</v>
      </c>
      <c r="DA80" s="30">
        <v>0</v>
      </c>
      <c r="DB80" s="30">
        <v>0</v>
      </c>
      <c r="DC80" s="30">
        <v>1998.6</v>
      </c>
      <c r="DD80" s="30">
        <v>1215.9482400000002</v>
      </c>
      <c r="DE80" s="30">
        <v>463.003</v>
      </c>
      <c r="DF80" s="30">
        <v>0</v>
      </c>
      <c r="DG80" s="27">
        <f t="shared" si="59"/>
        <v>27988.199999999997</v>
      </c>
      <c r="DH80" s="27">
        <f t="shared" si="60"/>
        <v>20796.604633333332</v>
      </c>
      <c r="DI80" s="27">
        <f t="shared" si="61"/>
        <v>20480.966999999997</v>
      </c>
      <c r="DJ80" s="28"/>
      <c r="DK80" s="28"/>
      <c r="DL80" s="28"/>
      <c r="DM80" s="30">
        <v>0</v>
      </c>
      <c r="DN80" s="30">
        <f t="shared" si="87"/>
        <v>0</v>
      </c>
      <c r="DO80" s="30">
        <v>0</v>
      </c>
      <c r="DP80" s="28"/>
      <c r="DQ80" s="28"/>
      <c r="DR80" s="28"/>
      <c r="DS80" s="28"/>
      <c r="DT80" s="28"/>
      <c r="DU80" s="30">
        <v>0</v>
      </c>
      <c r="DV80" s="28"/>
      <c r="DW80" s="28"/>
      <c r="DX80" s="28"/>
      <c r="DY80" s="30">
        <v>1550</v>
      </c>
      <c r="DZ80" s="30">
        <f t="shared" si="88"/>
        <v>1291.6666666666665</v>
      </c>
      <c r="EA80" s="30">
        <v>1550</v>
      </c>
      <c r="EB80" s="28"/>
      <c r="EC80" s="27">
        <f t="shared" si="62"/>
        <v>1550</v>
      </c>
      <c r="ED80" s="27">
        <f t="shared" si="62"/>
        <v>1291.6666666666665</v>
      </c>
      <c r="EE80" s="27">
        <f t="shared" si="63"/>
        <v>1550</v>
      </c>
      <c r="EH80" s="23"/>
      <c r="EJ80" s="23"/>
      <c r="EK80" s="23"/>
      <c r="EM80" s="23"/>
    </row>
    <row r="81" spans="1:143" s="22" customFormat="1" ht="20.25" customHeight="1">
      <c r="A81" s="20">
        <v>72</v>
      </c>
      <c r="B81" s="21" t="s">
        <v>119</v>
      </c>
      <c r="C81" s="26">
        <v>20.885</v>
      </c>
      <c r="D81" s="26">
        <v>2855.2522</v>
      </c>
      <c r="E81" s="27">
        <f t="shared" si="64"/>
        <v>21805</v>
      </c>
      <c r="F81" s="27">
        <f t="shared" si="65"/>
        <v>15894.479046666667</v>
      </c>
      <c r="G81" s="27">
        <f t="shared" si="50"/>
        <v>18824.793400000002</v>
      </c>
      <c r="H81" s="27">
        <f t="shared" si="66"/>
        <v>118.43605156689844</v>
      </c>
      <c r="I81" s="27">
        <f t="shared" si="67"/>
        <v>86.33246227929375</v>
      </c>
      <c r="J81" s="27">
        <f t="shared" si="51"/>
        <v>8523.2</v>
      </c>
      <c r="K81" s="27">
        <f t="shared" si="52"/>
        <v>4826.31238</v>
      </c>
      <c r="L81" s="27">
        <f t="shared" si="53"/>
        <v>7756.493399999999</v>
      </c>
      <c r="M81" s="27">
        <f t="shared" si="68"/>
        <v>160.71262672806932</v>
      </c>
      <c r="N81" s="27">
        <f t="shared" si="69"/>
        <v>91.00447484512858</v>
      </c>
      <c r="O81" s="27">
        <f t="shared" si="54"/>
        <v>2960</v>
      </c>
      <c r="P81" s="27">
        <f t="shared" si="70"/>
        <v>1779.2559999999999</v>
      </c>
      <c r="Q81" s="27">
        <f t="shared" si="55"/>
        <v>3116.8558000000003</v>
      </c>
      <c r="R81" s="27">
        <f t="shared" si="71"/>
        <v>175.17747867648052</v>
      </c>
      <c r="S81" s="28">
        <f t="shared" si="72"/>
        <v>105.29918243243243</v>
      </c>
      <c r="T81" s="30">
        <v>10</v>
      </c>
      <c r="U81" s="26">
        <v>6.011</v>
      </c>
      <c r="V81" s="30">
        <v>25.11</v>
      </c>
      <c r="W81" s="27">
        <f t="shared" si="73"/>
        <v>417.7341540509066</v>
      </c>
      <c r="X81" s="28">
        <f t="shared" si="74"/>
        <v>251.10000000000002</v>
      </c>
      <c r="Y81" s="30">
        <v>4050</v>
      </c>
      <c r="Z81" s="30">
        <v>2113.9785</v>
      </c>
      <c r="AA81" s="30">
        <v>2899.2306</v>
      </c>
      <c r="AB81" s="27">
        <f t="shared" si="75"/>
        <v>137.14569944774743</v>
      </c>
      <c r="AC81" s="28">
        <f t="shared" si="76"/>
        <v>71.58594074074074</v>
      </c>
      <c r="AD81" s="30">
        <v>2950</v>
      </c>
      <c r="AE81" s="26">
        <f t="shared" si="56"/>
        <v>1773.245</v>
      </c>
      <c r="AF81" s="30">
        <v>3091.7458</v>
      </c>
      <c r="AG81" s="27">
        <f t="shared" si="77"/>
        <v>174.35525265826212</v>
      </c>
      <c r="AH81" s="28">
        <f t="shared" si="78"/>
        <v>104.80494237288136</v>
      </c>
      <c r="AI81" s="30">
        <v>140</v>
      </c>
      <c r="AJ81" s="30">
        <f t="shared" si="79"/>
        <v>130.48</v>
      </c>
      <c r="AK81" s="30">
        <v>88.73</v>
      </c>
      <c r="AL81" s="27">
        <f t="shared" si="80"/>
        <v>68.00275904353158</v>
      </c>
      <c r="AM81" s="28">
        <f t="shared" si="81"/>
        <v>63.378571428571426</v>
      </c>
      <c r="AN81" s="29">
        <v>0</v>
      </c>
      <c r="AO81" s="29"/>
      <c r="AP81" s="27"/>
      <c r="AQ81" s="27"/>
      <c r="AR81" s="28"/>
      <c r="AS81" s="29">
        <v>0</v>
      </c>
      <c r="AT81" s="29"/>
      <c r="AU81" s="28">
        <v>0</v>
      </c>
      <c r="AV81" s="28"/>
      <c r="AW81" s="28"/>
      <c r="AX81" s="28"/>
      <c r="AY81" s="30">
        <v>13281.8</v>
      </c>
      <c r="AZ81" s="30">
        <f t="shared" si="82"/>
        <v>11068.166666666666</v>
      </c>
      <c r="BA81" s="30">
        <v>11068.3</v>
      </c>
      <c r="BB81" s="28"/>
      <c r="BC81" s="28"/>
      <c r="BD81" s="28"/>
      <c r="BE81" s="138">
        <v>0</v>
      </c>
      <c r="BF81" s="30">
        <f t="shared" si="83"/>
        <v>0</v>
      </c>
      <c r="BG81" s="30">
        <v>0</v>
      </c>
      <c r="BH81" s="28"/>
      <c r="BI81" s="28"/>
      <c r="BJ81" s="30">
        <v>0</v>
      </c>
      <c r="BK81" s="28"/>
      <c r="BL81" s="28"/>
      <c r="BM81" s="28"/>
      <c r="BN81" s="27">
        <f t="shared" si="57"/>
        <v>515</v>
      </c>
      <c r="BO81" s="27">
        <f t="shared" si="84"/>
        <v>280.46900000000005</v>
      </c>
      <c r="BP81" s="27">
        <f t="shared" si="58"/>
        <v>708.187</v>
      </c>
      <c r="BQ81" s="27">
        <f t="shared" si="85"/>
        <v>252.5009894141598</v>
      </c>
      <c r="BR81" s="28">
        <f t="shared" si="86"/>
        <v>137.51203883495145</v>
      </c>
      <c r="BS81" s="30">
        <v>515</v>
      </c>
      <c r="BT81" s="30">
        <v>280.46900000000005</v>
      </c>
      <c r="BU81" s="30">
        <v>708.187</v>
      </c>
      <c r="BV81" s="30">
        <v>0</v>
      </c>
      <c r="BW81" s="30">
        <v>0</v>
      </c>
      <c r="BX81" s="30">
        <v>0</v>
      </c>
      <c r="BY81" s="30">
        <v>0</v>
      </c>
      <c r="BZ81" s="30">
        <v>0</v>
      </c>
      <c r="CA81" s="30">
        <v>0</v>
      </c>
      <c r="CB81" s="30">
        <v>0</v>
      </c>
      <c r="CC81" s="30">
        <v>0</v>
      </c>
      <c r="CD81" s="30">
        <v>0</v>
      </c>
      <c r="CE81" s="30">
        <v>0</v>
      </c>
      <c r="CF81" s="30">
        <v>0</v>
      </c>
      <c r="CG81" s="30">
        <v>0</v>
      </c>
      <c r="CH81" s="30">
        <v>0</v>
      </c>
      <c r="CI81" s="30">
        <v>0</v>
      </c>
      <c r="CJ81" s="30">
        <v>0</v>
      </c>
      <c r="CK81" s="30">
        <v>0</v>
      </c>
      <c r="CL81" s="30">
        <v>0</v>
      </c>
      <c r="CM81" s="30">
        <v>0</v>
      </c>
      <c r="CN81" s="30">
        <v>858.2</v>
      </c>
      <c r="CO81" s="30">
        <v>522.1288800000001</v>
      </c>
      <c r="CP81" s="30">
        <v>943.49</v>
      </c>
      <c r="CQ81" s="30">
        <v>858.2</v>
      </c>
      <c r="CR81" s="30">
        <v>522.1288800000001</v>
      </c>
      <c r="CS81" s="30">
        <v>943.49</v>
      </c>
      <c r="CT81" s="30">
        <v>0</v>
      </c>
      <c r="CU81" s="30">
        <v>0</v>
      </c>
      <c r="CV81" s="30">
        <v>0</v>
      </c>
      <c r="CW81" s="30">
        <v>0</v>
      </c>
      <c r="CX81" s="30">
        <v>0</v>
      </c>
      <c r="CY81" s="30">
        <v>0</v>
      </c>
      <c r="CZ81" s="30">
        <v>0</v>
      </c>
      <c r="DA81" s="30">
        <v>0</v>
      </c>
      <c r="DB81" s="30">
        <v>0</v>
      </c>
      <c r="DC81" s="30">
        <v>0</v>
      </c>
      <c r="DD81" s="30">
        <v>0</v>
      </c>
      <c r="DE81" s="30">
        <v>0</v>
      </c>
      <c r="DF81" s="30">
        <v>0</v>
      </c>
      <c r="DG81" s="27">
        <f t="shared" si="59"/>
        <v>21805</v>
      </c>
      <c r="DH81" s="27">
        <f t="shared" si="60"/>
        <v>15894.479046666667</v>
      </c>
      <c r="DI81" s="27">
        <f t="shared" si="61"/>
        <v>18824.793400000002</v>
      </c>
      <c r="DJ81" s="28"/>
      <c r="DK81" s="28"/>
      <c r="DL81" s="28"/>
      <c r="DM81" s="30">
        <v>0</v>
      </c>
      <c r="DN81" s="30">
        <f t="shared" si="87"/>
        <v>0</v>
      </c>
      <c r="DO81" s="30">
        <v>0</v>
      </c>
      <c r="DP81" s="28"/>
      <c r="DQ81" s="28"/>
      <c r="DR81" s="28"/>
      <c r="DS81" s="28"/>
      <c r="DT81" s="28"/>
      <c r="DU81" s="30">
        <v>0</v>
      </c>
      <c r="DV81" s="28"/>
      <c r="DW81" s="28"/>
      <c r="DX81" s="28"/>
      <c r="DY81" s="30">
        <v>2508.578</v>
      </c>
      <c r="DZ81" s="30">
        <f t="shared" si="88"/>
        <v>2090.4816666666666</v>
      </c>
      <c r="EA81" s="30">
        <v>2508.578</v>
      </c>
      <c r="EB81" s="28"/>
      <c r="EC81" s="27">
        <f t="shared" si="62"/>
        <v>2508.578</v>
      </c>
      <c r="ED81" s="27">
        <f t="shared" si="62"/>
        <v>2090.4816666666666</v>
      </c>
      <c r="EE81" s="27">
        <f t="shared" si="63"/>
        <v>2508.578</v>
      </c>
      <c r="EH81" s="23"/>
      <c r="EJ81" s="23"/>
      <c r="EK81" s="23"/>
      <c r="EM81" s="23"/>
    </row>
    <row r="82" spans="1:143" s="22" customFormat="1" ht="20.25" customHeight="1">
      <c r="A82" s="20">
        <v>73</v>
      </c>
      <c r="B82" s="21" t="s">
        <v>120</v>
      </c>
      <c r="C82" s="26">
        <v>4406.0762</v>
      </c>
      <c r="D82" s="26">
        <v>18572.2509</v>
      </c>
      <c r="E82" s="27">
        <f t="shared" si="64"/>
        <v>121013.4</v>
      </c>
      <c r="F82" s="27">
        <f t="shared" si="65"/>
        <v>86873.32163333333</v>
      </c>
      <c r="G82" s="27">
        <f t="shared" si="50"/>
        <v>105344.89499999999</v>
      </c>
      <c r="H82" s="27">
        <f t="shared" si="66"/>
        <v>121.26265350440926</v>
      </c>
      <c r="I82" s="27">
        <f t="shared" si="67"/>
        <v>87.05225619642121</v>
      </c>
      <c r="J82" s="27">
        <f t="shared" si="51"/>
        <v>55175</v>
      </c>
      <c r="K82" s="27">
        <f t="shared" si="52"/>
        <v>32007.9883</v>
      </c>
      <c r="L82" s="27">
        <f t="shared" si="53"/>
        <v>50479.495</v>
      </c>
      <c r="M82" s="27">
        <f t="shared" si="68"/>
        <v>157.70905227430367</v>
      </c>
      <c r="N82" s="27">
        <f t="shared" si="69"/>
        <v>91.48979610330767</v>
      </c>
      <c r="O82" s="27">
        <f t="shared" si="54"/>
        <v>19807</v>
      </c>
      <c r="P82" s="27">
        <f t="shared" si="70"/>
        <v>11905.9877</v>
      </c>
      <c r="Q82" s="27">
        <f t="shared" si="55"/>
        <v>22365.267</v>
      </c>
      <c r="R82" s="27">
        <f t="shared" si="71"/>
        <v>187.84890059982172</v>
      </c>
      <c r="S82" s="28">
        <f t="shared" si="72"/>
        <v>112.91597415055283</v>
      </c>
      <c r="T82" s="30">
        <v>3540</v>
      </c>
      <c r="U82" s="26">
        <v>2127.894</v>
      </c>
      <c r="V82" s="30">
        <v>3948.048</v>
      </c>
      <c r="W82" s="27">
        <f t="shared" si="73"/>
        <v>185.53781344371478</v>
      </c>
      <c r="X82" s="28">
        <f t="shared" si="74"/>
        <v>111.52677966101695</v>
      </c>
      <c r="Y82" s="30">
        <v>18300</v>
      </c>
      <c r="Z82" s="30">
        <v>9552.051000000001</v>
      </c>
      <c r="AA82" s="30">
        <v>16174.5024</v>
      </c>
      <c r="AB82" s="27">
        <f t="shared" si="75"/>
        <v>169.33015118951937</v>
      </c>
      <c r="AC82" s="28">
        <f t="shared" si="76"/>
        <v>88.38525901639343</v>
      </c>
      <c r="AD82" s="30">
        <v>16267</v>
      </c>
      <c r="AE82" s="26">
        <f t="shared" si="56"/>
        <v>9778.0937</v>
      </c>
      <c r="AF82" s="30">
        <v>18417.219</v>
      </c>
      <c r="AG82" s="27">
        <f t="shared" si="77"/>
        <v>188.35183590028396</v>
      </c>
      <c r="AH82" s="28">
        <f t="shared" si="78"/>
        <v>113.21828855966068</v>
      </c>
      <c r="AI82" s="30">
        <v>1032</v>
      </c>
      <c r="AJ82" s="30">
        <f t="shared" si="79"/>
        <v>961.8240000000001</v>
      </c>
      <c r="AK82" s="30">
        <v>1147.368</v>
      </c>
      <c r="AL82" s="27">
        <f t="shared" si="80"/>
        <v>119.29084738995905</v>
      </c>
      <c r="AM82" s="28">
        <f t="shared" si="81"/>
        <v>111.17906976744185</v>
      </c>
      <c r="AN82" s="29">
        <v>0</v>
      </c>
      <c r="AO82" s="29"/>
      <c r="AP82" s="27"/>
      <c r="AQ82" s="27"/>
      <c r="AR82" s="28"/>
      <c r="AS82" s="29">
        <v>0</v>
      </c>
      <c r="AT82" s="29"/>
      <c r="AU82" s="28">
        <v>0</v>
      </c>
      <c r="AV82" s="28"/>
      <c r="AW82" s="28"/>
      <c r="AX82" s="28"/>
      <c r="AY82" s="30">
        <v>65838.4</v>
      </c>
      <c r="AZ82" s="30">
        <f t="shared" si="82"/>
        <v>54865.33333333333</v>
      </c>
      <c r="BA82" s="30">
        <v>54865.4</v>
      </c>
      <c r="BB82" s="28"/>
      <c r="BC82" s="28"/>
      <c r="BD82" s="28"/>
      <c r="BE82" s="138">
        <v>0</v>
      </c>
      <c r="BF82" s="30">
        <f t="shared" si="83"/>
        <v>0</v>
      </c>
      <c r="BG82" s="30">
        <v>0</v>
      </c>
      <c r="BH82" s="28"/>
      <c r="BI82" s="28"/>
      <c r="BJ82" s="30">
        <v>0</v>
      </c>
      <c r="BK82" s="28"/>
      <c r="BL82" s="28"/>
      <c r="BM82" s="28"/>
      <c r="BN82" s="27">
        <f t="shared" si="57"/>
        <v>2636</v>
      </c>
      <c r="BO82" s="27">
        <f t="shared" si="84"/>
        <v>1435.5656</v>
      </c>
      <c r="BP82" s="27">
        <f t="shared" si="58"/>
        <v>1141.9916</v>
      </c>
      <c r="BQ82" s="27">
        <f t="shared" si="85"/>
        <v>79.5499418487041</v>
      </c>
      <c r="BR82" s="28">
        <f t="shared" si="86"/>
        <v>43.32289833080425</v>
      </c>
      <c r="BS82" s="30">
        <v>2636</v>
      </c>
      <c r="BT82" s="30">
        <v>1435.5656</v>
      </c>
      <c r="BU82" s="30">
        <v>1141.9916</v>
      </c>
      <c r="BV82" s="30">
        <v>0</v>
      </c>
      <c r="BW82" s="30">
        <v>0</v>
      </c>
      <c r="BX82" s="30">
        <v>0</v>
      </c>
      <c r="BY82" s="30">
        <v>0</v>
      </c>
      <c r="BZ82" s="30">
        <v>0</v>
      </c>
      <c r="CA82" s="30">
        <v>0</v>
      </c>
      <c r="CB82" s="30">
        <v>0</v>
      </c>
      <c r="CC82" s="30">
        <v>0</v>
      </c>
      <c r="CD82" s="30">
        <v>0</v>
      </c>
      <c r="CE82" s="30">
        <v>0</v>
      </c>
      <c r="CF82" s="30">
        <v>0</v>
      </c>
      <c r="CG82" s="30">
        <v>0</v>
      </c>
      <c r="CH82" s="30">
        <v>0</v>
      </c>
      <c r="CI82" s="30">
        <v>0</v>
      </c>
      <c r="CJ82" s="30">
        <v>0</v>
      </c>
      <c r="CK82" s="30">
        <v>8000</v>
      </c>
      <c r="CL82" s="30">
        <v>4867.2</v>
      </c>
      <c r="CM82" s="30">
        <v>6604.64</v>
      </c>
      <c r="CN82" s="30">
        <v>5400</v>
      </c>
      <c r="CO82" s="30">
        <v>3285.36</v>
      </c>
      <c r="CP82" s="30">
        <v>2426.992</v>
      </c>
      <c r="CQ82" s="30">
        <v>5400</v>
      </c>
      <c r="CR82" s="30">
        <v>3285.36</v>
      </c>
      <c r="CS82" s="30">
        <v>2426.992</v>
      </c>
      <c r="CT82" s="30">
        <v>0</v>
      </c>
      <c r="CU82" s="30">
        <v>0</v>
      </c>
      <c r="CV82" s="30">
        <v>618.734</v>
      </c>
      <c r="CW82" s="30">
        <v>0</v>
      </c>
      <c r="CX82" s="30">
        <v>0</v>
      </c>
      <c r="CY82" s="30">
        <v>0</v>
      </c>
      <c r="CZ82" s="30">
        <v>0</v>
      </c>
      <c r="DA82" s="30">
        <v>0</v>
      </c>
      <c r="DB82" s="30">
        <v>0</v>
      </c>
      <c r="DC82" s="30">
        <v>0</v>
      </c>
      <c r="DD82" s="30">
        <v>0</v>
      </c>
      <c r="DE82" s="30">
        <v>0</v>
      </c>
      <c r="DF82" s="30">
        <v>0</v>
      </c>
      <c r="DG82" s="27">
        <f t="shared" si="59"/>
        <v>121013.4</v>
      </c>
      <c r="DH82" s="27">
        <f t="shared" si="60"/>
        <v>86873.32163333333</v>
      </c>
      <c r="DI82" s="27">
        <f t="shared" si="61"/>
        <v>105344.89499999999</v>
      </c>
      <c r="DJ82" s="28"/>
      <c r="DK82" s="28"/>
      <c r="DL82" s="28"/>
      <c r="DM82" s="30">
        <v>0</v>
      </c>
      <c r="DN82" s="30">
        <f t="shared" si="87"/>
        <v>0</v>
      </c>
      <c r="DO82" s="30">
        <v>0</v>
      </c>
      <c r="DP82" s="28"/>
      <c r="DQ82" s="28"/>
      <c r="DR82" s="28"/>
      <c r="DS82" s="28"/>
      <c r="DT82" s="28"/>
      <c r="DU82" s="30">
        <v>0</v>
      </c>
      <c r="DV82" s="28"/>
      <c r="DW82" s="28"/>
      <c r="DX82" s="28"/>
      <c r="DY82" s="30">
        <v>0</v>
      </c>
      <c r="DZ82" s="30">
        <f t="shared" si="88"/>
        <v>0</v>
      </c>
      <c r="EA82" s="30">
        <v>0</v>
      </c>
      <c r="EB82" s="28"/>
      <c r="EC82" s="27">
        <f t="shared" si="62"/>
        <v>0</v>
      </c>
      <c r="ED82" s="27">
        <f t="shared" si="62"/>
        <v>0</v>
      </c>
      <c r="EE82" s="27">
        <f t="shared" si="63"/>
        <v>0</v>
      </c>
      <c r="EH82" s="23"/>
      <c r="EJ82" s="23"/>
      <c r="EK82" s="23"/>
      <c r="EM82" s="23"/>
    </row>
    <row r="83" spans="1:143" s="22" customFormat="1" ht="20.25" customHeight="1">
      <c r="A83" s="20">
        <v>74</v>
      </c>
      <c r="B83" s="21" t="s">
        <v>121</v>
      </c>
      <c r="C83" s="26">
        <v>5141.5393</v>
      </c>
      <c r="D83" s="26">
        <v>22793.6612</v>
      </c>
      <c r="E83" s="27">
        <f t="shared" si="64"/>
        <v>131499.4</v>
      </c>
      <c r="F83" s="27">
        <f t="shared" si="65"/>
        <v>97313.53749999999</v>
      </c>
      <c r="G83" s="27">
        <f t="shared" si="50"/>
        <v>106918.96919999999</v>
      </c>
      <c r="H83" s="27">
        <f t="shared" si="66"/>
        <v>109.87060171355914</v>
      </c>
      <c r="I83" s="27">
        <f t="shared" si="67"/>
        <v>81.30757189766645</v>
      </c>
      <c r="J83" s="27">
        <f t="shared" si="51"/>
        <v>47306.5</v>
      </c>
      <c r="K83" s="27">
        <f t="shared" si="52"/>
        <v>27152.7875</v>
      </c>
      <c r="L83" s="27">
        <f t="shared" si="53"/>
        <v>36758.269199999995</v>
      </c>
      <c r="M83" s="27">
        <f t="shared" si="68"/>
        <v>135.37567441280197</v>
      </c>
      <c r="N83" s="27">
        <f t="shared" si="69"/>
        <v>77.70236479130774</v>
      </c>
      <c r="O83" s="27">
        <f t="shared" si="54"/>
        <v>12655</v>
      </c>
      <c r="P83" s="27">
        <f t="shared" si="70"/>
        <v>7606.9205</v>
      </c>
      <c r="Q83" s="27">
        <f t="shared" si="55"/>
        <v>12154.480000000001</v>
      </c>
      <c r="R83" s="27">
        <f t="shared" si="71"/>
        <v>159.7818723095634</v>
      </c>
      <c r="S83" s="28">
        <f t="shared" si="72"/>
        <v>96.04488344527856</v>
      </c>
      <c r="T83" s="30">
        <v>1055</v>
      </c>
      <c r="U83" s="26">
        <v>634.1605000000001</v>
      </c>
      <c r="V83" s="30">
        <v>967.53</v>
      </c>
      <c r="W83" s="27">
        <f t="shared" si="73"/>
        <v>152.5686320734262</v>
      </c>
      <c r="X83" s="28">
        <f t="shared" si="74"/>
        <v>91.70900473933649</v>
      </c>
      <c r="Y83" s="30">
        <v>19500</v>
      </c>
      <c r="Z83" s="30">
        <v>10178.415</v>
      </c>
      <c r="AA83" s="30">
        <v>13894.139</v>
      </c>
      <c r="AB83" s="27">
        <f t="shared" si="75"/>
        <v>136.50591963483507</v>
      </c>
      <c r="AC83" s="28">
        <f t="shared" si="76"/>
        <v>71.25199487179486</v>
      </c>
      <c r="AD83" s="30">
        <v>11600</v>
      </c>
      <c r="AE83" s="26">
        <f t="shared" si="56"/>
        <v>6972.76</v>
      </c>
      <c r="AF83" s="30">
        <v>11186.95</v>
      </c>
      <c r="AG83" s="27">
        <f t="shared" si="77"/>
        <v>160.43790407241895</v>
      </c>
      <c r="AH83" s="28">
        <f t="shared" si="78"/>
        <v>96.43922413793105</v>
      </c>
      <c r="AI83" s="30">
        <v>1141.5</v>
      </c>
      <c r="AJ83" s="30">
        <f t="shared" si="79"/>
        <v>1063.878</v>
      </c>
      <c r="AK83" s="30">
        <v>1042</v>
      </c>
      <c r="AL83" s="27">
        <f t="shared" si="80"/>
        <v>97.94356119780652</v>
      </c>
      <c r="AM83" s="28">
        <f t="shared" si="81"/>
        <v>91.28339903635568</v>
      </c>
      <c r="AN83" s="29">
        <v>0</v>
      </c>
      <c r="AO83" s="29"/>
      <c r="AP83" s="27"/>
      <c r="AQ83" s="27"/>
      <c r="AR83" s="28"/>
      <c r="AS83" s="29">
        <v>0</v>
      </c>
      <c r="AT83" s="29"/>
      <c r="AU83" s="28">
        <v>0</v>
      </c>
      <c r="AV83" s="28"/>
      <c r="AW83" s="28"/>
      <c r="AX83" s="28"/>
      <c r="AY83" s="30">
        <v>84192.9</v>
      </c>
      <c r="AZ83" s="30">
        <f t="shared" si="82"/>
        <v>70160.75</v>
      </c>
      <c r="BA83" s="30">
        <v>70160.7</v>
      </c>
      <c r="BB83" s="28"/>
      <c r="BC83" s="28"/>
      <c r="BD83" s="28"/>
      <c r="BE83" s="138">
        <v>0</v>
      </c>
      <c r="BF83" s="30">
        <f t="shared" si="83"/>
        <v>0</v>
      </c>
      <c r="BG83" s="30">
        <v>0</v>
      </c>
      <c r="BH83" s="28"/>
      <c r="BI83" s="28"/>
      <c r="BJ83" s="30">
        <v>0</v>
      </c>
      <c r="BK83" s="28"/>
      <c r="BL83" s="28"/>
      <c r="BM83" s="28"/>
      <c r="BN83" s="27">
        <f t="shared" si="57"/>
        <v>3450</v>
      </c>
      <c r="BO83" s="27">
        <f t="shared" si="84"/>
        <v>1878.87</v>
      </c>
      <c r="BP83" s="27">
        <f t="shared" si="58"/>
        <v>3137.69</v>
      </c>
      <c r="BQ83" s="27">
        <f t="shared" si="85"/>
        <v>166.9987811823064</v>
      </c>
      <c r="BR83" s="28">
        <f t="shared" si="86"/>
        <v>90.94753623188406</v>
      </c>
      <c r="BS83" s="30">
        <v>3450</v>
      </c>
      <c r="BT83" s="30">
        <v>1878.87</v>
      </c>
      <c r="BU83" s="30">
        <v>3137.69</v>
      </c>
      <c r="BV83" s="30">
        <v>0</v>
      </c>
      <c r="BW83" s="30">
        <v>0</v>
      </c>
      <c r="BX83" s="30">
        <v>0</v>
      </c>
      <c r="BY83" s="30">
        <v>0</v>
      </c>
      <c r="BZ83" s="30">
        <v>0</v>
      </c>
      <c r="CA83" s="30">
        <v>0</v>
      </c>
      <c r="CB83" s="30">
        <v>0</v>
      </c>
      <c r="CC83" s="30">
        <v>0</v>
      </c>
      <c r="CD83" s="30">
        <v>0</v>
      </c>
      <c r="CE83" s="30">
        <v>0</v>
      </c>
      <c r="CF83" s="30">
        <v>0</v>
      </c>
      <c r="CG83" s="30">
        <v>0</v>
      </c>
      <c r="CH83" s="30">
        <v>0</v>
      </c>
      <c r="CI83" s="30">
        <v>0</v>
      </c>
      <c r="CJ83" s="30">
        <v>0</v>
      </c>
      <c r="CK83" s="30">
        <v>0</v>
      </c>
      <c r="CL83" s="30">
        <v>0</v>
      </c>
      <c r="CM83" s="30">
        <v>0</v>
      </c>
      <c r="CN83" s="30">
        <v>10560</v>
      </c>
      <c r="CO83" s="30">
        <v>6424.704</v>
      </c>
      <c r="CP83" s="30">
        <v>6529.9602</v>
      </c>
      <c r="CQ83" s="30">
        <v>6400</v>
      </c>
      <c r="CR83" s="30">
        <v>3893.76</v>
      </c>
      <c r="CS83" s="30">
        <v>3112.05</v>
      </c>
      <c r="CT83" s="30">
        <v>0</v>
      </c>
      <c r="CU83" s="30">
        <v>0</v>
      </c>
      <c r="CV83" s="30">
        <v>0</v>
      </c>
      <c r="CW83" s="30">
        <v>0</v>
      </c>
      <c r="CX83" s="30">
        <v>0</v>
      </c>
      <c r="CY83" s="30">
        <v>0</v>
      </c>
      <c r="CZ83" s="30">
        <v>0</v>
      </c>
      <c r="DA83" s="30">
        <v>0</v>
      </c>
      <c r="DB83" s="30">
        <v>0</v>
      </c>
      <c r="DC83" s="30">
        <v>0</v>
      </c>
      <c r="DD83" s="30">
        <v>0</v>
      </c>
      <c r="DE83" s="30">
        <v>0</v>
      </c>
      <c r="DF83" s="30">
        <v>0</v>
      </c>
      <c r="DG83" s="27">
        <f t="shared" si="59"/>
        <v>131499.4</v>
      </c>
      <c r="DH83" s="27">
        <f t="shared" si="60"/>
        <v>97313.53749999999</v>
      </c>
      <c r="DI83" s="27">
        <f t="shared" si="61"/>
        <v>106918.96919999999</v>
      </c>
      <c r="DJ83" s="28"/>
      <c r="DK83" s="28"/>
      <c r="DL83" s="28"/>
      <c r="DM83" s="30">
        <v>0</v>
      </c>
      <c r="DN83" s="30">
        <f t="shared" si="87"/>
        <v>0</v>
      </c>
      <c r="DO83" s="30">
        <v>0</v>
      </c>
      <c r="DP83" s="28"/>
      <c r="DQ83" s="28"/>
      <c r="DR83" s="28"/>
      <c r="DS83" s="28"/>
      <c r="DT83" s="28"/>
      <c r="DU83" s="30">
        <v>0</v>
      </c>
      <c r="DV83" s="28"/>
      <c r="DW83" s="28"/>
      <c r="DX83" s="28"/>
      <c r="DY83" s="30">
        <v>18750</v>
      </c>
      <c r="DZ83" s="30">
        <f t="shared" si="88"/>
        <v>15625</v>
      </c>
      <c r="EA83" s="30">
        <v>2750</v>
      </c>
      <c r="EB83" s="28"/>
      <c r="EC83" s="27">
        <f t="shared" si="62"/>
        <v>18750</v>
      </c>
      <c r="ED83" s="27">
        <f t="shared" si="62"/>
        <v>15625</v>
      </c>
      <c r="EE83" s="27">
        <f t="shared" si="63"/>
        <v>2750</v>
      </c>
      <c r="EH83" s="23"/>
      <c r="EJ83" s="23"/>
      <c r="EK83" s="23"/>
      <c r="EM83" s="23"/>
    </row>
    <row r="84" spans="1:143" s="22" customFormat="1" ht="20.25" customHeight="1">
      <c r="A84" s="20">
        <v>75</v>
      </c>
      <c r="B84" s="21" t="s">
        <v>122</v>
      </c>
      <c r="C84" s="26">
        <v>5762.5395</v>
      </c>
      <c r="D84" s="26">
        <v>3877.2434</v>
      </c>
      <c r="E84" s="27">
        <f t="shared" si="64"/>
        <v>77594.9</v>
      </c>
      <c r="F84" s="27">
        <f t="shared" si="65"/>
        <v>56883.76990333333</v>
      </c>
      <c r="G84" s="27">
        <f t="shared" si="50"/>
        <v>63616.25260000001</v>
      </c>
      <c r="H84" s="27">
        <f t="shared" si="66"/>
        <v>111.8355072248335</v>
      </c>
      <c r="I84" s="27">
        <f t="shared" si="67"/>
        <v>81.9850951544496</v>
      </c>
      <c r="J84" s="27">
        <f t="shared" si="51"/>
        <v>31507.300000000003</v>
      </c>
      <c r="K84" s="27">
        <f t="shared" si="52"/>
        <v>18477.436569999998</v>
      </c>
      <c r="L84" s="27">
        <f t="shared" si="53"/>
        <v>25202.1526</v>
      </c>
      <c r="M84" s="27">
        <f t="shared" si="68"/>
        <v>136.3942043828648</v>
      </c>
      <c r="N84" s="27">
        <f t="shared" si="69"/>
        <v>79.98829668045182</v>
      </c>
      <c r="O84" s="27">
        <f t="shared" si="54"/>
        <v>11900</v>
      </c>
      <c r="P84" s="27">
        <f t="shared" si="70"/>
        <v>7153.09</v>
      </c>
      <c r="Q84" s="27">
        <f t="shared" si="55"/>
        <v>10438.793</v>
      </c>
      <c r="R84" s="27">
        <f t="shared" si="71"/>
        <v>145.93403689873884</v>
      </c>
      <c r="S84" s="28">
        <f t="shared" si="72"/>
        <v>87.72094957983192</v>
      </c>
      <c r="T84" s="30">
        <v>2400</v>
      </c>
      <c r="U84" s="26">
        <v>1442.64</v>
      </c>
      <c r="V84" s="30">
        <v>3319.493</v>
      </c>
      <c r="W84" s="27">
        <f t="shared" si="73"/>
        <v>230.09849997227306</v>
      </c>
      <c r="X84" s="28">
        <f t="shared" si="74"/>
        <v>138.31220833333333</v>
      </c>
      <c r="Y84" s="30">
        <v>7605</v>
      </c>
      <c r="Z84" s="30">
        <v>3969.58185</v>
      </c>
      <c r="AA84" s="30">
        <v>5786.3596</v>
      </c>
      <c r="AB84" s="27">
        <f t="shared" si="75"/>
        <v>145.7674843006449</v>
      </c>
      <c r="AC84" s="28">
        <f t="shared" si="76"/>
        <v>76.08625378040762</v>
      </c>
      <c r="AD84" s="30">
        <v>9500</v>
      </c>
      <c r="AE84" s="26">
        <f t="shared" si="56"/>
        <v>5710.45</v>
      </c>
      <c r="AF84" s="30">
        <v>7119.3</v>
      </c>
      <c r="AG84" s="27">
        <f t="shared" si="77"/>
        <v>124.67143570121443</v>
      </c>
      <c r="AH84" s="28">
        <f t="shared" si="78"/>
        <v>74.94000000000001</v>
      </c>
      <c r="AI84" s="30">
        <v>226.2</v>
      </c>
      <c r="AJ84" s="30">
        <f t="shared" si="79"/>
        <v>210.8184</v>
      </c>
      <c r="AK84" s="30">
        <v>444.9</v>
      </c>
      <c r="AL84" s="27">
        <f t="shared" si="80"/>
        <v>211.03471044273175</v>
      </c>
      <c r="AM84" s="28">
        <f t="shared" si="81"/>
        <v>196.684350132626</v>
      </c>
      <c r="AN84" s="29">
        <v>0</v>
      </c>
      <c r="AO84" s="29"/>
      <c r="AP84" s="27"/>
      <c r="AQ84" s="27"/>
      <c r="AR84" s="28"/>
      <c r="AS84" s="29">
        <v>0</v>
      </c>
      <c r="AT84" s="29"/>
      <c r="AU84" s="28">
        <v>0</v>
      </c>
      <c r="AV84" s="28"/>
      <c r="AW84" s="28"/>
      <c r="AX84" s="28"/>
      <c r="AY84" s="30">
        <v>46087.6</v>
      </c>
      <c r="AZ84" s="30">
        <f t="shared" si="82"/>
        <v>38406.33333333333</v>
      </c>
      <c r="BA84" s="30">
        <v>38414.1</v>
      </c>
      <c r="BB84" s="28"/>
      <c r="BC84" s="28"/>
      <c r="BD84" s="28"/>
      <c r="BE84" s="138">
        <v>0</v>
      </c>
      <c r="BF84" s="30">
        <f t="shared" si="83"/>
        <v>0</v>
      </c>
      <c r="BG84" s="30">
        <v>0</v>
      </c>
      <c r="BH84" s="28"/>
      <c r="BI84" s="28"/>
      <c r="BJ84" s="30">
        <v>0</v>
      </c>
      <c r="BK84" s="28"/>
      <c r="BL84" s="28"/>
      <c r="BM84" s="28"/>
      <c r="BN84" s="27">
        <f t="shared" si="57"/>
        <v>323.4</v>
      </c>
      <c r="BO84" s="27">
        <f t="shared" si="84"/>
        <v>176.12364</v>
      </c>
      <c r="BP84" s="27">
        <f t="shared" si="58"/>
        <v>271.8</v>
      </c>
      <c r="BQ84" s="27">
        <f t="shared" si="85"/>
        <v>154.32340598911085</v>
      </c>
      <c r="BR84" s="28">
        <f t="shared" si="86"/>
        <v>84.04452690166977</v>
      </c>
      <c r="BS84" s="30">
        <v>323.4</v>
      </c>
      <c r="BT84" s="30">
        <v>176.12364</v>
      </c>
      <c r="BU84" s="30">
        <v>271.8</v>
      </c>
      <c r="BV84" s="30">
        <v>0</v>
      </c>
      <c r="BW84" s="30">
        <v>0</v>
      </c>
      <c r="BX84" s="30">
        <v>0</v>
      </c>
      <c r="BY84" s="30">
        <v>0</v>
      </c>
      <c r="BZ84" s="30">
        <v>0</v>
      </c>
      <c r="CA84" s="30">
        <v>0</v>
      </c>
      <c r="CB84" s="30">
        <v>0</v>
      </c>
      <c r="CC84" s="30">
        <v>0</v>
      </c>
      <c r="CD84" s="30">
        <v>0</v>
      </c>
      <c r="CE84" s="30">
        <v>0</v>
      </c>
      <c r="CF84" s="30">
        <v>0</v>
      </c>
      <c r="CG84" s="30">
        <v>0</v>
      </c>
      <c r="CH84" s="30">
        <v>0</v>
      </c>
      <c r="CI84" s="30">
        <v>0</v>
      </c>
      <c r="CJ84" s="30">
        <v>0</v>
      </c>
      <c r="CK84" s="30">
        <v>0</v>
      </c>
      <c r="CL84" s="30">
        <v>0</v>
      </c>
      <c r="CM84" s="30">
        <v>0</v>
      </c>
      <c r="CN84" s="30">
        <v>11452.7</v>
      </c>
      <c r="CO84" s="30">
        <v>6967.82268</v>
      </c>
      <c r="CP84" s="30">
        <v>8260.3</v>
      </c>
      <c r="CQ84" s="30">
        <v>3872.8</v>
      </c>
      <c r="CR84" s="30">
        <v>2356.2115200000003</v>
      </c>
      <c r="CS84" s="30">
        <v>1500.9</v>
      </c>
      <c r="CT84" s="30">
        <v>0</v>
      </c>
      <c r="CU84" s="30">
        <v>0</v>
      </c>
      <c r="CV84" s="30">
        <v>0</v>
      </c>
      <c r="CW84" s="30">
        <v>0</v>
      </c>
      <c r="CX84" s="30">
        <v>0</v>
      </c>
      <c r="CY84" s="30">
        <v>0</v>
      </c>
      <c r="CZ84" s="30">
        <v>0</v>
      </c>
      <c r="DA84" s="30">
        <v>0</v>
      </c>
      <c r="DB84" s="30">
        <v>0</v>
      </c>
      <c r="DC84" s="30">
        <v>0</v>
      </c>
      <c r="DD84" s="30">
        <v>0</v>
      </c>
      <c r="DE84" s="30">
        <v>0</v>
      </c>
      <c r="DF84" s="30">
        <v>0</v>
      </c>
      <c r="DG84" s="27">
        <f t="shared" si="59"/>
        <v>77594.9</v>
      </c>
      <c r="DH84" s="27">
        <f t="shared" si="60"/>
        <v>56883.76990333333</v>
      </c>
      <c r="DI84" s="27">
        <f t="shared" si="61"/>
        <v>63616.25260000001</v>
      </c>
      <c r="DJ84" s="28"/>
      <c r="DK84" s="28"/>
      <c r="DL84" s="28"/>
      <c r="DM84" s="30">
        <v>0</v>
      </c>
      <c r="DN84" s="30">
        <f t="shared" si="87"/>
        <v>0</v>
      </c>
      <c r="DO84" s="30">
        <v>0</v>
      </c>
      <c r="DP84" s="28"/>
      <c r="DQ84" s="28"/>
      <c r="DR84" s="28"/>
      <c r="DS84" s="28"/>
      <c r="DT84" s="28"/>
      <c r="DU84" s="30">
        <v>0</v>
      </c>
      <c r="DV84" s="28"/>
      <c r="DW84" s="28"/>
      <c r="DX84" s="28"/>
      <c r="DY84" s="30">
        <v>5000</v>
      </c>
      <c r="DZ84" s="30">
        <f t="shared" si="88"/>
        <v>4166.666666666667</v>
      </c>
      <c r="EA84" s="30">
        <v>5000</v>
      </c>
      <c r="EB84" s="28"/>
      <c r="EC84" s="27">
        <f t="shared" si="62"/>
        <v>5000</v>
      </c>
      <c r="ED84" s="27">
        <f t="shared" si="62"/>
        <v>4166.666666666667</v>
      </c>
      <c r="EE84" s="27">
        <f t="shared" si="63"/>
        <v>5000</v>
      </c>
      <c r="EH84" s="23"/>
      <c r="EJ84" s="23"/>
      <c r="EK84" s="23"/>
      <c r="EM84" s="23"/>
    </row>
    <row r="85" spans="1:143" s="22" customFormat="1" ht="20.25" customHeight="1">
      <c r="A85" s="20">
        <v>76</v>
      </c>
      <c r="B85" s="21" t="s">
        <v>123</v>
      </c>
      <c r="C85" s="26">
        <v>3247.1796</v>
      </c>
      <c r="D85" s="26">
        <v>2753.485</v>
      </c>
      <c r="E85" s="27">
        <f t="shared" si="64"/>
        <v>25858.939000000002</v>
      </c>
      <c r="F85" s="27">
        <f t="shared" si="65"/>
        <v>19250.531584566666</v>
      </c>
      <c r="G85" s="27">
        <f t="shared" si="50"/>
        <v>20756.814</v>
      </c>
      <c r="H85" s="27">
        <f t="shared" si="66"/>
        <v>107.82462764114489</v>
      </c>
      <c r="I85" s="27">
        <f t="shared" si="67"/>
        <v>80.2693954303384</v>
      </c>
      <c r="J85" s="27">
        <f t="shared" si="51"/>
        <v>9078.539</v>
      </c>
      <c r="K85" s="27">
        <f t="shared" si="52"/>
        <v>5266.864917899999</v>
      </c>
      <c r="L85" s="27">
        <f t="shared" si="53"/>
        <v>6773.214</v>
      </c>
      <c r="M85" s="27">
        <f t="shared" si="68"/>
        <v>128.60048825213863</v>
      </c>
      <c r="N85" s="27">
        <f t="shared" si="69"/>
        <v>74.60687231723078</v>
      </c>
      <c r="O85" s="27">
        <f t="shared" si="54"/>
        <v>1635.039</v>
      </c>
      <c r="P85" s="27">
        <f t="shared" si="70"/>
        <v>982.8219428999998</v>
      </c>
      <c r="Q85" s="27">
        <f t="shared" si="55"/>
        <v>1071.53</v>
      </c>
      <c r="R85" s="27">
        <f t="shared" si="71"/>
        <v>109.02585231646849</v>
      </c>
      <c r="S85" s="28">
        <f t="shared" si="72"/>
        <v>65.53543982742919</v>
      </c>
      <c r="T85" s="30">
        <v>13.039</v>
      </c>
      <c r="U85" s="26">
        <v>7.8377429</v>
      </c>
      <c r="V85" s="30">
        <v>3.93</v>
      </c>
      <c r="W85" s="27">
        <f t="shared" si="73"/>
        <v>50.1419866681261</v>
      </c>
      <c r="X85" s="28">
        <f t="shared" si="74"/>
        <v>30.140348186210602</v>
      </c>
      <c r="Y85" s="30">
        <v>587.5</v>
      </c>
      <c r="Z85" s="30">
        <v>306.657375</v>
      </c>
      <c r="AA85" s="30">
        <v>690.677</v>
      </c>
      <c r="AB85" s="27">
        <f t="shared" si="75"/>
        <v>225.22758502057877</v>
      </c>
      <c r="AC85" s="28">
        <f t="shared" si="76"/>
        <v>117.56204255319149</v>
      </c>
      <c r="AD85" s="30">
        <v>1622</v>
      </c>
      <c r="AE85" s="26">
        <f t="shared" si="56"/>
        <v>974.9841999999999</v>
      </c>
      <c r="AF85" s="30">
        <v>1067.6</v>
      </c>
      <c r="AG85" s="27">
        <f t="shared" si="77"/>
        <v>109.49921034617793</v>
      </c>
      <c r="AH85" s="28">
        <f t="shared" si="78"/>
        <v>65.81997533908755</v>
      </c>
      <c r="AI85" s="30">
        <v>32</v>
      </c>
      <c r="AJ85" s="30">
        <f t="shared" si="79"/>
        <v>29.824</v>
      </c>
      <c r="AK85" s="30">
        <v>32</v>
      </c>
      <c r="AL85" s="27">
        <f t="shared" si="80"/>
        <v>107.29613733905579</v>
      </c>
      <c r="AM85" s="28">
        <f t="shared" si="81"/>
        <v>100</v>
      </c>
      <c r="AN85" s="29">
        <v>0</v>
      </c>
      <c r="AO85" s="29"/>
      <c r="AP85" s="27"/>
      <c r="AQ85" s="27"/>
      <c r="AR85" s="28"/>
      <c r="AS85" s="29">
        <v>0</v>
      </c>
      <c r="AT85" s="29"/>
      <c r="AU85" s="28">
        <v>0</v>
      </c>
      <c r="AV85" s="28"/>
      <c r="AW85" s="28"/>
      <c r="AX85" s="28"/>
      <c r="AY85" s="30">
        <v>16780.4</v>
      </c>
      <c r="AZ85" s="30">
        <f t="shared" si="82"/>
        <v>13983.666666666668</v>
      </c>
      <c r="BA85" s="30">
        <v>13983.6</v>
      </c>
      <c r="BB85" s="28"/>
      <c r="BC85" s="28"/>
      <c r="BD85" s="28"/>
      <c r="BE85" s="138">
        <v>0</v>
      </c>
      <c r="BF85" s="30">
        <f t="shared" si="83"/>
        <v>0</v>
      </c>
      <c r="BG85" s="30">
        <v>0</v>
      </c>
      <c r="BH85" s="28"/>
      <c r="BI85" s="28"/>
      <c r="BJ85" s="30">
        <v>0</v>
      </c>
      <c r="BK85" s="28"/>
      <c r="BL85" s="28"/>
      <c r="BM85" s="28"/>
      <c r="BN85" s="27">
        <f t="shared" si="57"/>
        <v>3200</v>
      </c>
      <c r="BO85" s="27">
        <f t="shared" si="84"/>
        <v>1742.72</v>
      </c>
      <c r="BP85" s="27">
        <f t="shared" si="58"/>
        <v>804</v>
      </c>
      <c r="BQ85" s="27">
        <f t="shared" si="85"/>
        <v>46.13477781858244</v>
      </c>
      <c r="BR85" s="28">
        <f t="shared" si="86"/>
        <v>25.124999999999996</v>
      </c>
      <c r="BS85" s="30">
        <v>3200</v>
      </c>
      <c r="BT85" s="30">
        <v>1742.72</v>
      </c>
      <c r="BU85" s="30">
        <v>804</v>
      </c>
      <c r="BV85" s="30">
        <v>0</v>
      </c>
      <c r="BW85" s="30">
        <v>0</v>
      </c>
      <c r="BX85" s="30">
        <v>0</v>
      </c>
      <c r="BY85" s="30">
        <v>0</v>
      </c>
      <c r="BZ85" s="30">
        <v>0</v>
      </c>
      <c r="CA85" s="30">
        <v>0</v>
      </c>
      <c r="CB85" s="30">
        <v>0</v>
      </c>
      <c r="CC85" s="30">
        <v>0</v>
      </c>
      <c r="CD85" s="30">
        <v>0</v>
      </c>
      <c r="CE85" s="30">
        <v>0</v>
      </c>
      <c r="CF85" s="30">
        <v>0</v>
      </c>
      <c r="CG85" s="30">
        <v>0</v>
      </c>
      <c r="CH85" s="30">
        <v>0</v>
      </c>
      <c r="CI85" s="30">
        <v>0</v>
      </c>
      <c r="CJ85" s="30">
        <v>0</v>
      </c>
      <c r="CK85" s="30">
        <v>3000</v>
      </c>
      <c r="CL85" s="30">
        <v>1825.2</v>
      </c>
      <c r="CM85" s="30">
        <v>4166.247</v>
      </c>
      <c r="CN85" s="30">
        <v>624</v>
      </c>
      <c r="CO85" s="30">
        <v>379.64160000000004</v>
      </c>
      <c r="CP85" s="30">
        <v>8.76</v>
      </c>
      <c r="CQ85" s="30">
        <v>624</v>
      </c>
      <c r="CR85" s="30">
        <v>379.64160000000004</v>
      </c>
      <c r="CS85" s="30">
        <v>8.76</v>
      </c>
      <c r="CT85" s="30">
        <v>0</v>
      </c>
      <c r="CU85" s="30">
        <v>0</v>
      </c>
      <c r="CV85" s="30">
        <v>0</v>
      </c>
      <c r="CW85" s="30">
        <v>0</v>
      </c>
      <c r="CX85" s="30">
        <v>0</v>
      </c>
      <c r="CY85" s="30">
        <v>0</v>
      </c>
      <c r="CZ85" s="30">
        <v>0</v>
      </c>
      <c r="DA85" s="30">
        <v>0</v>
      </c>
      <c r="DB85" s="30">
        <v>0</v>
      </c>
      <c r="DC85" s="30">
        <v>0</v>
      </c>
      <c r="DD85" s="30">
        <v>0</v>
      </c>
      <c r="DE85" s="30">
        <v>0</v>
      </c>
      <c r="DF85" s="30">
        <v>0</v>
      </c>
      <c r="DG85" s="27">
        <f t="shared" si="59"/>
        <v>25858.939000000002</v>
      </c>
      <c r="DH85" s="27">
        <f t="shared" si="60"/>
        <v>19250.531584566666</v>
      </c>
      <c r="DI85" s="27">
        <f t="shared" si="61"/>
        <v>20756.814</v>
      </c>
      <c r="DJ85" s="28"/>
      <c r="DK85" s="28"/>
      <c r="DL85" s="28"/>
      <c r="DM85" s="30">
        <v>0</v>
      </c>
      <c r="DN85" s="30">
        <f t="shared" si="87"/>
        <v>0</v>
      </c>
      <c r="DO85" s="30">
        <v>0</v>
      </c>
      <c r="DP85" s="28"/>
      <c r="DQ85" s="28"/>
      <c r="DR85" s="28"/>
      <c r="DS85" s="28"/>
      <c r="DT85" s="28"/>
      <c r="DU85" s="30">
        <v>0</v>
      </c>
      <c r="DV85" s="28"/>
      <c r="DW85" s="28"/>
      <c r="DX85" s="28"/>
      <c r="DY85" s="30">
        <v>0</v>
      </c>
      <c r="DZ85" s="30">
        <f t="shared" si="88"/>
        <v>0</v>
      </c>
      <c r="EA85" s="30">
        <v>0</v>
      </c>
      <c r="EB85" s="28"/>
      <c r="EC85" s="27">
        <f t="shared" si="62"/>
        <v>0</v>
      </c>
      <c r="ED85" s="27">
        <f t="shared" si="62"/>
        <v>0</v>
      </c>
      <c r="EE85" s="27">
        <f t="shared" si="63"/>
        <v>0</v>
      </c>
      <c r="EH85" s="23"/>
      <c r="EJ85" s="23"/>
      <c r="EK85" s="23"/>
      <c r="EM85" s="23"/>
    </row>
    <row r="86" spans="1:143" s="22" customFormat="1" ht="20.25" customHeight="1">
      <c r="A86" s="20">
        <v>77</v>
      </c>
      <c r="B86" s="21" t="s">
        <v>124</v>
      </c>
      <c r="C86" s="26">
        <v>382.5615</v>
      </c>
      <c r="D86" s="26">
        <v>654.6999</v>
      </c>
      <c r="E86" s="27">
        <f t="shared" si="64"/>
        <v>33545</v>
      </c>
      <c r="F86" s="27">
        <f t="shared" si="65"/>
        <v>25656.979851666667</v>
      </c>
      <c r="G86" s="27">
        <f t="shared" si="50"/>
        <v>30495.416</v>
      </c>
      <c r="H86" s="27">
        <f t="shared" si="66"/>
        <v>118.85816715882494</v>
      </c>
      <c r="I86" s="27">
        <f t="shared" si="67"/>
        <v>90.90897600238486</v>
      </c>
      <c r="J86" s="27">
        <f t="shared" si="51"/>
        <v>9459.3</v>
      </c>
      <c r="K86" s="27">
        <f t="shared" si="52"/>
        <v>5585.563185</v>
      </c>
      <c r="L86" s="27">
        <f t="shared" si="53"/>
        <v>10424.116</v>
      </c>
      <c r="M86" s="27">
        <f t="shared" si="68"/>
        <v>186.62605103087736</v>
      </c>
      <c r="N86" s="27">
        <f t="shared" si="69"/>
        <v>110.19965536561902</v>
      </c>
      <c r="O86" s="27">
        <f t="shared" si="54"/>
        <v>4013</v>
      </c>
      <c r="P86" s="27">
        <f t="shared" si="70"/>
        <v>2412.2143</v>
      </c>
      <c r="Q86" s="27">
        <f t="shared" si="55"/>
        <v>5870.766</v>
      </c>
      <c r="R86" s="27">
        <f t="shared" si="71"/>
        <v>243.37663531801462</v>
      </c>
      <c r="S86" s="28">
        <f t="shared" si="72"/>
        <v>146.2936954896586</v>
      </c>
      <c r="T86" s="30">
        <v>133</v>
      </c>
      <c r="U86" s="26">
        <v>79.94630000000001</v>
      </c>
      <c r="V86" s="30">
        <v>139.526</v>
      </c>
      <c r="W86" s="27">
        <f t="shared" si="73"/>
        <v>174.5246496710917</v>
      </c>
      <c r="X86" s="28">
        <f t="shared" si="74"/>
        <v>104.90676691729324</v>
      </c>
      <c r="Y86" s="30">
        <v>1910.5</v>
      </c>
      <c r="Z86" s="30">
        <v>997.223685</v>
      </c>
      <c r="AA86" s="30">
        <v>1558.52</v>
      </c>
      <c r="AB86" s="27">
        <f t="shared" si="75"/>
        <v>156.2858988853639</v>
      </c>
      <c r="AC86" s="28">
        <f t="shared" si="76"/>
        <v>81.5765506411934</v>
      </c>
      <c r="AD86" s="30">
        <v>3880</v>
      </c>
      <c r="AE86" s="26">
        <f t="shared" si="56"/>
        <v>2332.268</v>
      </c>
      <c r="AF86" s="30">
        <v>5731.24</v>
      </c>
      <c r="AG86" s="27">
        <f t="shared" si="77"/>
        <v>245.73676781570555</v>
      </c>
      <c r="AH86" s="28">
        <f t="shared" si="78"/>
        <v>147.7123711340206</v>
      </c>
      <c r="AI86" s="30">
        <v>96.8</v>
      </c>
      <c r="AJ86" s="30">
        <f t="shared" si="79"/>
        <v>90.2176</v>
      </c>
      <c r="AK86" s="30">
        <v>122.2</v>
      </c>
      <c r="AL86" s="27">
        <f t="shared" si="80"/>
        <v>135.45028907884935</v>
      </c>
      <c r="AM86" s="28">
        <f t="shared" si="81"/>
        <v>126.2396694214876</v>
      </c>
      <c r="AN86" s="29">
        <v>0</v>
      </c>
      <c r="AO86" s="29"/>
      <c r="AP86" s="27"/>
      <c r="AQ86" s="27"/>
      <c r="AR86" s="28"/>
      <c r="AS86" s="29">
        <v>0</v>
      </c>
      <c r="AT86" s="29"/>
      <c r="AU86" s="28">
        <v>0</v>
      </c>
      <c r="AV86" s="28"/>
      <c r="AW86" s="28"/>
      <c r="AX86" s="28"/>
      <c r="AY86" s="30">
        <v>24085.7</v>
      </c>
      <c r="AZ86" s="30">
        <f t="shared" si="82"/>
        <v>20071.416666666668</v>
      </c>
      <c r="BA86" s="30">
        <v>20071.3</v>
      </c>
      <c r="BB86" s="28"/>
      <c r="BC86" s="28"/>
      <c r="BD86" s="28"/>
      <c r="BE86" s="138">
        <v>0</v>
      </c>
      <c r="BF86" s="30">
        <f t="shared" si="83"/>
        <v>0</v>
      </c>
      <c r="BG86" s="30">
        <v>0</v>
      </c>
      <c r="BH86" s="28"/>
      <c r="BI86" s="28"/>
      <c r="BJ86" s="30">
        <v>0</v>
      </c>
      <c r="BK86" s="28"/>
      <c r="BL86" s="28"/>
      <c r="BM86" s="28"/>
      <c r="BN86" s="27">
        <f t="shared" si="57"/>
        <v>100</v>
      </c>
      <c r="BO86" s="27">
        <f t="shared" si="84"/>
        <v>54.46</v>
      </c>
      <c r="BP86" s="27">
        <f t="shared" si="58"/>
        <v>107.43</v>
      </c>
      <c r="BQ86" s="27">
        <f t="shared" si="85"/>
        <v>197.26404700697762</v>
      </c>
      <c r="BR86" s="28">
        <f t="shared" si="86"/>
        <v>107.43</v>
      </c>
      <c r="BS86" s="30">
        <v>100</v>
      </c>
      <c r="BT86" s="30">
        <v>54.46</v>
      </c>
      <c r="BU86" s="30">
        <v>107.43</v>
      </c>
      <c r="BV86" s="30">
        <v>0</v>
      </c>
      <c r="BW86" s="30">
        <v>0</v>
      </c>
      <c r="BX86" s="30">
        <v>0</v>
      </c>
      <c r="BY86" s="30">
        <v>0</v>
      </c>
      <c r="BZ86" s="30">
        <v>0</v>
      </c>
      <c r="CA86" s="30">
        <v>0</v>
      </c>
      <c r="CB86" s="30">
        <v>0</v>
      </c>
      <c r="CC86" s="30">
        <v>0</v>
      </c>
      <c r="CD86" s="30">
        <v>0</v>
      </c>
      <c r="CE86" s="30">
        <v>0</v>
      </c>
      <c r="CF86" s="30">
        <v>0</v>
      </c>
      <c r="CG86" s="30">
        <v>0</v>
      </c>
      <c r="CH86" s="30">
        <v>0</v>
      </c>
      <c r="CI86" s="30">
        <v>0</v>
      </c>
      <c r="CJ86" s="30">
        <v>0</v>
      </c>
      <c r="CK86" s="30">
        <v>0</v>
      </c>
      <c r="CL86" s="30">
        <v>0</v>
      </c>
      <c r="CM86" s="30">
        <v>0</v>
      </c>
      <c r="CN86" s="30">
        <v>3240</v>
      </c>
      <c r="CO86" s="30">
        <v>1971.2160000000001</v>
      </c>
      <c r="CP86" s="30">
        <v>2448.7</v>
      </c>
      <c r="CQ86" s="30">
        <v>1200</v>
      </c>
      <c r="CR86" s="30">
        <v>730.08</v>
      </c>
      <c r="CS86" s="30">
        <v>1012.24</v>
      </c>
      <c r="CT86" s="30">
        <v>0</v>
      </c>
      <c r="CU86" s="30">
        <v>0</v>
      </c>
      <c r="CV86" s="30">
        <v>0</v>
      </c>
      <c r="CW86" s="30">
        <v>0</v>
      </c>
      <c r="CX86" s="30">
        <v>0</v>
      </c>
      <c r="CY86" s="30">
        <v>0</v>
      </c>
      <c r="CZ86" s="30">
        <v>0</v>
      </c>
      <c r="DA86" s="30">
        <v>0</v>
      </c>
      <c r="DB86" s="30">
        <v>0</v>
      </c>
      <c r="DC86" s="30">
        <v>99</v>
      </c>
      <c r="DD86" s="30">
        <v>60.2316</v>
      </c>
      <c r="DE86" s="30">
        <v>316.5</v>
      </c>
      <c r="DF86" s="30">
        <v>0</v>
      </c>
      <c r="DG86" s="27">
        <f t="shared" si="59"/>
        <v>33545</v>
      </c>
      <c r="DH86" s="27">
        <f t="shared" si="60"/>
        <v>25656.979851666667</v>
      </c>
      <c r="DI86" s="27">
        <f t="shared" si="61"/>
        <v>30495.416</v>
      </c>
      <c r="DJ86" s="28"/>
      <c r="DK86" s="28"/>
      <c r="DL86" s="28"/>
      <c r="DM86" s="30">
        <v>0</v>
      </c>
      <c r="DN86" s="30">
        <f t="shared" si="87"/>
        <v>0</v>
      </c>
      <c r="DO86" s="30">
        <v>0</v>
      </c>
      <c r="DP86" s="28"/>
      <c r="DQ86" s="28"/>
      <c r="DR86" s="28"/>
      <c r="DS86" s="28"/>
      <c r="DT86" s="28"/>
      <c r="DU86" s="30">
        <v>0</v>
      </c>
      <c r="DV86" s="28"/>
      <c r="DW86" s="28"/>
      <c r="DX86" s="28"/>
      <c r="DY86" s="30">
        <v>0</v>
      </c>
      <c r="DZ86" s="30">
        <f t="shared" si="88"/>
        <v>0</v>
      </c>
      <c r="EA86" s="30">
        <v>0</v>
      </c>
      <c r="EB86" s="28"/>
      <c r="EC86" s="27">
        <f t="shared" si="62"/>
        <v>0</v>
      </c>
      <c r="ED86" s="27">
        <f t="shared" si="62"/>
        <v>0</v>
      </c>
      <c r="EE86" s="27">
        <f t="shared" si="63"/>
        <v>0</v>
      </c>
      <c r="EH86" s="23"/>
      <c r="EJ86" s="23"/>
      <c r="EK86" s="23"/>
      <c r="EM86" s="23"/>
    </row>
    <row r="87" spans="1:143" s="22" customFormat="1" ht="20.25" customHeight="1">
      <c r="A87" s="20">
        <v>78</v>
      </c>
      <c r="B87" s="31" t="s">
        <v>125</v>
      </c>
      <c r="C87" s="26">
        <v>9114.3445</v>
      </c>
      <c r="D87" s="26">
        <v>17037.7146</v>
      </c>
      <c r="E87" s="27">
        <f t="shared" si="64"/>
        <v>43630.6</v>
      </c>
      <c r="F87" s="27">
        <f t="shared" si="65"/>
        <v>33335.98666666667</v>
      </c>
      <c r="G87" s="27">
        <f t="shared" si="50"/>
        <v>37134.742</v>
      </c>
      <c r="H87" s="27">
        <f t="shared" si="66"/>
        <v>111.3953589294292</v>
      </c>
      <c r="I87" s="27">
        <f t="shared" si="67"/>
        <v>85.11169225268505</v>
      </c>
      <c r="J87" s="27">
        <f t="shared" si="51"/>
        <v>11993</v>
      </c>
      <c r="K87" s="27">
        <f t="shared" si="52"/>
        <v>6971.32</v>
      </c>
      <c r="L87" s="27">
        <f t="shared" si="53"/>
        <v>10770.142</v>
      </c>
      <c r="M87" s="27">
        <f t="shared" si="68"/>
        <v>154.49214782853176</v>
      </c>
      <c r="N87" s="27">
        <f t="shared" si="69"/>
        <v>89.80356874843659</v>
      </c>
      <c r="O87" s="27">
        <f t="shared" si="54"/>
        <v>6275</v>
      </c>
      <c r="P87" s="27">
        <f t="shared" si="70"/>
        <v>3771.9025</v>
      </c>
      <c r="Q87" s="27">
        <f t="shared" si="55"/>
        <v>5640.718</v>
      </c>
      <c r="R87" s="27">
        <f t="shared" si="71"/>
        <v>149.54570008105986</v>
      </c>
      <c r="S87" s="28">
        <f t="shared" si="72"/>
        <v>89.8919203187251</v>
      </c>
      <c r="T87" s="30">
        <v>295</v>
      </c>
      <c r="U87" s="26">
        <v>177.3245</v>
      </c>
      <c r="V87" s="30">
        <v>463.037</v>
      </c>
      <c r="W87" s="27">
        <f t="shared" si="73"/>
        <v>261.12409734695433</v>
      </c>
      <c r="X87" s="28">
        <f t="shared" si="74"/>
        <v>156.9616949152542</v>
      </c>
      <c r="Y87" s="30">
        <v>3150</v>
      </c>
      <c r="Z87" s="30">
        <v>1644.2055</v>
      </c>
      <c r="AA87" s="30">
        <v>2758.302</v>
      </c>
      <c r="AB87" s="27">
        <f t="shared" si="75"/>
        <v>167.75895713765706</v>
      </c>
      <c r="AC87" s="28">
        <f t="shared" si="76"/>
        <v>87.56514285714286</v>
      </c>
      <c r="AD87" s="30">
        <v>5980</v>
      </c>
      <c r="AE87" s="26">
        <f t="shared" si="56"/>
        <v>3594.578</v>
      </c>
      <c r="AF87" s="30">
        <v>5177.681</v>
      </c>
      <c r="AG87" s="27">
        <f t="shared" si="77"/>
        <v>144.04141459720722</v>
      </c>
      <c r="AH87" s="28">
        <f t="shared" si="78"/>
        <v>86.58329431438126</v>
      </c>
      <c r="AI87" s="30">
        <v>108</v>
      </c>
      <c r="AJ87" s="30">
        <f t="shared" si="79"/>
        <v>100.656</v>
      </c>
      <c r="AK87" s="30">
        <v>138.66</v>
      </c>
      <c r="AL87" s="27">
        <f t="shared" si="80"/>
        <v>137.75631855030997</v>
      </c>
      <c r="AM87" s="28">
        <f t="shared" si="81"/>
        <v>128.38888888888889</v>
      </c>
      <c r="AN87" s="29">
        <v>0</v>
      </c>
      <c r="AO87" s="29"/>
      <c r="AP87" s="27"/>
      <c r="AQ87" s="27"/>
      <c r="AR87" s="28"/>
      <c r="AS87" s="29">
        <v>0</v>
      </c>
      <c r="AT87" s="29"/>
      <c r="AU87" s="28">
        <v>0</v>
      </c>
      <c r="AV87" s="28"/>
      <c r="AW87" s="28"/>
      <c r="AX87" s="28"/>
      <c r="AY87" s="30">
        <v>31637.6</v>
      </c>
      <c r="AZ87" s="30">
        <f t="shared" si="82"/>
        <v>26364.666666666668</v>
      </c>
      <c r="BA87" s="30">
        <v>26364.6</v>
      </c>
      <c r="BB87" s="28"/>
      <c r="BC87" s="28"/>
      <c r="BD87" s="28"/>
      <c r="BE87" s="138">
        <v>0</v>
      </c>
      <c r="BF87" s="30">
        <f t="shared" si="83"/>
        <v>0</v>
      </c>
      <c r="BG87" s="30">
        <v>0</v>
      </c>
      <c r="BH87" s="28"/>
      <c r="BI87" s="28"/>
      <c r="BJ87" s="30">
        <v>0</v>
      </c>
      <c r="BK87" s="28"/>
      <c r="BL87" s="28"/>
      <c r="BM87" s="28"/>
      <c r="BN87" s="27">
        <f t="shared" si="57"/>
        <v>660</v>
      </c>
      <c r="BO87" s="27">
        <f t="shared" si="84"/>
        <v>359.436</v>
      </c>
      <c r="BP87" s="27">
        <f t="shared" si="58"/>
        <v>690.365</v>
      </c>
      <c r="BQ87" s="27">
        <f t="shared" si="85"/>
        <v>192.06896359852658</v>
      </c>
      <c r="BR87" s="28">
        <f t="shared" si="86"/>
        <v>104.60075757575757</v>
      </c>
      <c r="BS87" s="30">
        <v>660</v>
      </c>
      <c r="BT87" s="30">
        <v>359.436</v>
      </c>
      <c r="BU87" s="30">
        <v>678.365</v>
      </c>
      <c r="BV87" s="30">
        <v>0</v>
      </c>
      <c r="BW87" s="30">
        <v>0</v>
      </c>
      <c r="BX87" s="30">
        <v>0</v>
      </c>
      <c r="BY87" s="30">
        <v>0</v>
      </c>
      <c r="BZ87" s="30">
        <v>0</v>
      </c>
      <c r="CA87" s="30">
        <v>0</v>
      </c>
      <c r="CB87" s="30">
        <v>0</v>
      </c>
      <c r="CC87" s="30">
        <v>0</v>
      </c>
      <c r="CD87" s="30">
        <v>12</v>
      </c>
      <c r="CE87" s="30">
        <v>0</v>
      </c>
      <c r="CF87" s="30">
        <v>0</v>
      </c>
      <c r="CG87" s="30">
        <v>0</v>
      </c>
      <c r="CH87" s="30">
        <v>0</v>
      </c>
      <c r="CI87" s="30">
        <v>0</v>
      </c>
      <c r="CJ87" s="30">
        <v>0</v>
      </c>
      <c r="CK87" s="30">
        <v>0</v>
      </c>
      <c r="CL87" s="30">
        <v>0</v>
      </c>
      <c r="CM87" s="30">
        <v>0</v>
      </c>
      <c r="CN87" s="30">
        <v>1800</v>
      </c>
      <c r="CO87" s="30">
        <v>1095.12</v>
      </c>
      <c r="CP87" s="30">
        <v>1238.5</v>
      </c>
      <c r="CQ87" s="30">
        <v>1800</v>
      </c>
      <c r="CR87" s="30">
        <v>1095.12</v>
      </c>
      <c r="CS87" s="30">
        <v>1238.5</v>
      </c>
      <c r="CT87" s="30">
        <v>0</v>
      </c>
      <c r="CU87" s="30">
        <v>0</v>
      </c>
      <c r="CV87" s="30">
        <v>303.597</v>
      </c>
      <c r="CW87" s="30">
        <v>0</v>
      </c>
      <c r="CX87" s="30">
        <v>0</v>
      </c>
      <c r="CY87" s="30">
        <v>0</v>
      </c>
      <c r="CZ87" s="30">
        <v>0</v>
      </c>
      <c r="DA87" s="30">
        <v>0</v>
      </c>
      <c r="DB87" s="30">
        <v>0</v>
      </c>
      <c r="DC87" s="30">
        <v>0</v>
      </c>
      <c r="DD87" s="30">
        <v>0</v>
      </c>
      <c r="DE87" s="30">
        <v>0</v>
      </c>
      <c r="DF87" s="30">
        <v>0</v>
      </c>
      <c r="DG87" s="27">
        <f t="shared" si="59"/>
        <v>43630.6</v>
      </c>
      <c r="DH87" s="27">
        <f t="shared" si="60"/>
        <v>33335.98666666667</v>
      </c>
      <c r="DI87" s="27">
        <f t="shared" si="61"/>
        <v>37134.742</v>
      </c>
      <c r="DJ87" s="28"/>
      <c r="DK87" s="28"/>
      <c r="DL87" s="28"/>
      <c r="DM87" s="30">
        <v>0</v>
      </c>
      <c r="DN87" s="30">
        <f t="shared" si="87"/>
        <v>0</v>
      </c>
      <c r="DO87" s="30">
        <v>0</v>
      </c>
      <c r="DP87" s="28"/>
      <c r="DQ87" s="28"/>
      <c r="DR87" s="28"/>
      <c r="DS87" s="28"/>
      <c r="DT87" s="28"/>
      <c r="DU87" s="30">
        <v>0</v>
      </c>
      <c r="DV87" s="28"/>
      <c r="DW87" s="28"/>
      <c r="DX87" s="28"/>
      <c r="DY87" s="30">
        <v>0</v>
      </c>
      <c r="DZ87" s="30">
        <f t="shared" si="88"/>
        <v>0</v>
      </c>
      <c r="EA87" s="30">
        <v>0</v>
      </c>
      <c r="EB87" s="28"/>
      <c r="EC87" s="27">
        <f t="shared" si="62"/>
        <v>0</v>
      </c>
      <c r="ED87" s="27">
        <f t="shared" si="62"/>
        <v>0</v>
      </c>
      <c r="EE87" s="27">
        <f t="shared" si="63"/>
        <v>0</v>
      </c>
      <c r="EH87" s="23"/>
      <c r="EJ87" s="23"/>
      <c r="EK87" s="23"/>
      <c r="EM87" s="23"/>
    </row>
    <row r="88" spans="1:143" s="22" customFormat="1" ht="20.25" customHeight="1">
      <c r="A88" s="20">
        <v>79</v>
      </c>
      <c r="B88" s="21" t="s">
        <v>126</v>
      </c>
      <c r="C88" s="26">
        <v>13175.9777</v>
      </c>
      <c r="D88" s="26">
        <v>13608.2417</v>
      </c>
      <c r="E88" s="27">
        <f t="shared" si="64"/>
        <v>35118</v>
      </c>
      <c r="F88" s="27">
        <f t="shared" si="65"/>
        <v>26820.611357666665</v>
      </c>
      <c r="G88" s="27">
        <f t="shared" si="50"/>
        <v>27839.5933</v>
      </c>
      <c r="H88" s="27">
        <f t="shared" si="66"/>
        <v>103.79924949787566</v>
      </c>
      <c r="I88" s="27">
        <f t="shared" si="67"/>
        <v>79.27442707443475</v>
      </c>
      <c r="J88" s="27">
        <f t="shared" si="51"/>
        <v>9495.7</v>
      </c>
      <c r="K88" s="27">
        <f t="shared" si="52"/>
        <v>5468.6946910000015</v>
      </c>
      <c r="L88" s="27">
        <f t="shared" si="53"/>
        <v>6487.6933</v>
      </c>
      <c r="M88" s="27">
        <f t="shared" si="68"/>
        <v>118.63330587236834</v>
      </c>
      <c r="N88" s="27">
        <f t="shared" si="69"/>
        <v>68.32243331192012</v>
      </c>
      <c r="O88" s="27">
        <f t="shared" si="54"/>
        <v>2405.1000000000004</v>
      </c>
      <c r="P88" s="27">
        <f t="shared" si="70"/>
        <v>1445.70561</v>
      </c>
      <c r="Q88" s="27">
        <f t="shared" si="55"/>
        <v>2247.659</v>
      </c>
      <c r="R88" s="27">
        <f t="shared" si="71"/>
        <v>155.47141717185426</v>
      </c>
      <c r="S88" s="28">
        <f t="shared" si="72"/>
        <v>93.45386886200157</v>
      </c>
      <c r="T88" s="30">
        <v>337.3</v>
      </c>
      <c r="U88" s="26">
        <v>202.75103000000001</v>
      </c>
      <c r="V88" s="30">
        <v>120.809</v>
      </c>
      <c r="W88" s="27">
        <f t="shared" si="73"/>
        <v>59.58490075241541</v>
      </c>
      <c r="X88" s="28">
        <f t="shared" si="74"/>
        <v>35.8164838422769</v>
      </c>
      <c r="Y88" s="30">
        <v>2297.3</v>
      </c>
      <c r="Z88" s="30">
        <v>1199.1216810000003</v>
      </c>
      <c r="AA88" s="30">
        <v>1420.609</v>
      </c>
      <c r="AB88" s="27">
        <f t="shared" si="75"/>
        <v>118.47079595919669</v>
      </c>
      <c r="AC88" s="28">
        <f t="shared" si="76"/>
        <v>61.83820136682191</v>
      </c>
      <c r="AD88" s="30">
        <v>2067.8</v>
      </c>
      <c r="AE88" s="26">
        <f t="shared" si="56"/>
        <v>1242.95458</v>
      </c>
      <c r="AF88" s="30">
        <v>2126.85</v>
      </c>
      <c r="AG88" s="27">
        <f t="shared" si="77"/>
        <v>171.11244724646332</v>
      </c>
      <c r="AH88" s="28">
        <f t="shared" si="78"/>
        <v>102.8556920398491</v>
      </c>
      <c r="AI88" s="30">
        <v>312</v>
      </c>
      <c r="AJ88" s="30">
        <f t="shared" si="79"/>
        <v>290.784</v>
      </c>
      <c r="AK88" s="30">
        <v>312</v>
      </c>
      <c r="AL88" s="27">
        <f t="shared" si="80"/>
        <v>107.29613733905579</v>
      </c>
      <c r="AM88" s="28">
        <f t="shared" si="81"/>
        <v>100</v>
      </c>
      <c r="AN88" s="29">
        <v>0</v>
      </c>
      <c r="AO88" s="29"/>
      <c r="AP88" s="27"/>
      <c r="AQ88" s="27"/>
      <c r="AR88" s="28"/>
      <c r="AS88" s="29">
        <v>0</v>
      </c>
      <c r="AT88" s="29"/>
      <c r="AU88" s="28">
        <v>0</v>
      </c>
      <c r="AV88" s="28"/>
      <c r="AW88" s="28"/>
      <c r="AX88" s="28"/>
      <c r="AY88" s="30">
        <v>25622.3</v>
      </c>
      <c r="AZ88" s="30">
        <f t="shared" si="82"/>
        <v>21351.916666666664</v>
      </c>
      <c r="BA88" s="30">
        <v>21351.9</v>
      </c>
      <c r="BB88" s="28"/>
      <c r="BC88" s="28"/>
      <c r="BD88" s="28"/>
      <c r="BE88" s="138">
        <v>0</v>
      </c>
      <c r="BF88" s="30">
        <f t="shared" si="83"/>
        <v>0</v>
      </c>
      <c r="BG88" s="30">
        <v>0</v>
      </c>
      <c r="BH88" s="28"/>
      <c r="BI88" s="28"/>
      <c r="BJ88" s="30">
        <v>0</v>
      </c>
      <c r="BK88" s="28"/>
      <c r="BL88" s="28"/>
      <c r="BM88" s="28"/>
      <c r="BN88" s="27">
        <f t="shared" si="57"/>
        <v>3030.4</v>
      </c>
      <c r="BO88" s="27">
        <f t="shared" si="84"/>
        <v>1650.3558400000002</v>
      </c>
      <c r="BP88" s="27">
        <f t="shared" si="58"/>
        <v>1955.2653</v>
      </c>
      <c r="BQ88" s="27">
        <f t="shared" si="85"/>
        <v>118.47537680116307</v>
      </c>
      <c r="BR88" s="28">
        <f t="shared" si="86"/>
        <v>64.5216902059134</v>
      </c>
      <c r="BS88" s="30">
        <v>3030.4</v>
      </c>
      <c r="BT88" s="30">
        <v>1650.3558400000002</v>
      </c>
      <c r="BU88" s="30">
        <v>1955.2653</v>
      </c>
      <c r="BV88" s="30">
        <v>0</v>
      </c>
      <c r="BW88" s="30">
        <v>0</v>
      </c>
      <c r="BX88" s="30">
        <v>0</v>
      </c>
      <c r="BY88" s="30">
        <v>0</v>
      </c>
      <c r="BZ88" s="30">
        <v>0</v>
      </c>
      <c r="CA88" s="30">
        <v>0</v>
      </c>
      <c r="CB88" s="30">
        <v>0</v>
      </c>
      <c r="CC88" s="30">
        <v>0</v>
      </c>
      <c r="CD88" s="30">
        <v>0</v>
      </c>
      <c r="CE88" s="30">
        <v>0</v>
      </c>
      <c r="CF88" s="30">
        <v>0</v>
      </c>
      <c r="CG88" s="30">
        <v>0</v>
      </c>
      <c r="CH88" s="30">
        <v>0</v>
      </c>
      <c r="CI88" s="30">
        <v>0</v>
      </c>
      <c r="CJ88" s="30">
        <v>0</v>
      </c>
      <c r="CK88" s="30">
        <v>0</v>
      </c>
      <c r="CL88" s="30">
        <v>0</v>
      </c>
      <c r="CM88" s="30">
        <v>0</v>
      </c>
      <c r="CN88" s="30">
        <v>1450.9</v>
      </c>
      <c r="CO88" s="30">
        <v>882.72756</v>
      </c>
      <c r="CP88" s="30">
        <v>526.16</v>
      </c>
      <c r="CQ88" s="30">
        <v>1450.9</v>
      </c>
      <c r="CR88" s="30">
        <v>882.72756</v>
      </c>
      <c r="CS88" s="30">
        <v>526.16</v>
      </c>
      <c r="CT88" s="30">
        <v>0</v>
      </c>
      <c r="CU88" s="30">
        <v>0</v>
      </c>
      <c r="CV88" s="30">
        <v>0</v>
      </c>
      <c r="CW88" s="30">
        <v>0</v>
      </c>
      <c r="CX88" s="30">
        <v>0</v>
      </c>
      <c r="CY88" s="30">
        <v>0</v>
      </c>
      <c r="CZ88" s="30">
        <v>0</v>
      </c>
      <c r="DA88" s="30">
        <v>0</v>
      </c>
      <c r="DB88" s="30">
        <v>0</v>
      </c>
      <c r="DC88" s="30">
        <v>0</v>
      </c>
      <c r="DD88" s="30">
        <v>0</v>
      </c>
      <c r="DE88" s="30">
        <v>26</v>
      </c>
      <c r="DF88" s="30">
        <v>0</v>
      </c>
      <c r="DG88" s="27">
        <f t="shared" si="59"/>
        <v>35118</v>
      </c>
      <c r="DH88" s="27">
        <f t="shared" si="60"/>
        <v>26820.611357666665</v>
      </c>
      <c r="DI88" s="27">
        <f t="shared" si="61"/>
        <v>27839.5933</v>
      </c>
      <c r="DJ88" s="28"/>
      <c r="DK88" s="28"/>
      <c r="DL88" s="28"/>
      <c r="DM88" s="30">
        <v>0</v>
      </c>
      <c r="DN88" s="30">
        <f t="shared" si="87"/>
        <v>0</v>
      </c>
      <c r="DO88" s="30">
        <v>0</v>
      </c>
      <c r="DP88" s="28"/>
      <c r="DQ88" s="28"/>
      <c r="DR88" s="28"/>
      <c r="DS88" s="28"/>
      <c r="DT88" s="28"/>
      <c r="DU88" s="30">
        <v>0</v>
      </c>
      <c r="DV88" s="28"/>
      <c r="DW88" s="28"/>
      <c r="DX88" s="28"/>
      <c r="DY88" s="30">
        <v>2200</v>
      </c>
      <c r="DZ88" s="30">
        <f t="shared" si="88"/>
        <v>1833.3333333333335</v>
      </c>
      <c r="EA88" s="30">
        <v>0</v>
      </c>
      <c r="EB88" s="28"/>
      <c r="EC88" s="27">
        <f t="shared" si="62"/>
        <v>2200</v>
      </c>
      <c r="ED88" s="27">
        <f t="shared" si="62"/>
        <v>1833.3333333333335</v>
      </c>
      <c r="EE88" s="27">
        <f t="shared" si="63"/>
        <v>0</v>
      </c>
      <c r="EH88" s="23"/>
      <c r="EJ88" s="23"/>
      <c r="EK88" s="23"/>
      <c r="EM88" s="23"/>
    </row>
    <row r="89" spans="1:143" s="22" customFormat="1" ht="20.25" customHeight="1">
      <c r="A89" s="20">
        <v>80</v>
      </c>
      <c r="B89" s="21" t="s">
        <v>127</v>
      </c>
      <c r="C89" s="26">
        <v>16534.9905</v>
      </c>
      <c r="D89" s="26">
        <v>8119.5267</v>
      </c>
      <c r="E89" s="27">
        <f t="shared" si="64"/>
        <v>59746</v>
      </c>
      <c r="F89" s="27">
        <f t="shared" si="65"/>
        <v>44925.314913333335</v>
      </c>
      <c r="G89" s="27">
        <f t="shared" si="50"/>
        <v>51312.863</v>
      </c>
      <c r="H89" s="27">
        <f t="shared" si="66"/>
        <v>114.21814871857671</v>
      </c>
      <c r="I89" s="27">
        <f t="shared" si="67"/>
        <v>85.88501824389917</v>
      </c>
      <c r="J89" s="27">
        <f t="shared" si="51"/>
        <v>20166.3</v>
      </c>
      <c r="K89" s="27">
        <f t="shared" si="52"/>
        <v>11942.23158</v>
      </c>
      <c r="L89" s="27">
        <f t="shared" si="53"/>
        <v>18329.763000000003</v>
      </c>
      <c r="M89" s="27">
        <f t="shared" si="68"/>
        <v>153.48691638753166</v>
      </c>
      <c r="N89" s="27">
        <f t="shared" si="69"/>
        <v>90.89303937757548</v>
      </c>
      <c r="O89" s="27">
        <f t="shared" si="54"/>
        <v>5928</v>
      </c>
      <c r="P89" s="27">
        <f t="shared" si="70"/>
        <v>3563.3208</v>
      </c>
      <c r="Q89" s="27">
        <f t="shared" si="55"/>
        <v>6667.572</v>
      </c>
      <c r="R89" s="27">
        <f t="shared" si="71"/>
        <v>187.11680407781418</v>
      </c>
      <c r="S89" s="28">
        <f t="shared" si="72"/>
        <v>112.47591093117408</v>
      </c>
      <c r="T89" s="30">
        <v>928</v>
      </c>
      <c r="U89" s="26">
        <v>557.8208</v>
      </c>
      <c r="V89" s="30">
        <v>754.072</v>
      </c>
      <c r="W89" s="27">
        <f t="shared" si="73"/>
        <v>135.18176446629454</v>
      </c>
      <c r="X89" s="28">
        <f t="shared" si="74"/>
        <v>81.25775862068966</v>
      </c>
      <c r="Y89" s="30">
        <v>5300</v>
      </c>
      <c r="Z89" s="30">
        <v>2766.4410000000003</v>
      </c>
      <c r="AA89" s="30">
        <v>4297.774</v>
      </c>
      <c r="AB89" s="27">
        <f t="shared" si="75"/>
        <v>155.3539005530933</v>
      </c>
      <c r="AC89" s="28">
        <f t="shared" si="76"/>
        <v>81.09007547169811</v>
      </c>
      <c r="AD89" s="30">
        <v>5000</v>
      </c>
      <c r="AE89" s="26">
        <f t="shared" si="56"/>
        <v>3005.5</v>
      </c>
      <c r="AF89" s="30">
        <v>5913.5</v>
      </c>
      <c r="AG89" s="27">
        <f t="shared" si="77"/>
        <v>196.7559474297122</v>
      </c>
      <c r="AH89" s="28">
        <f t="shared" si="78"/>
        <v>118.27000000000001</v>
      </c>
      <c r="AI89" s="30">
        <v>804</v>
      </c>
      <c r="AJ89" s="30">
        <f t="shared" si="79"/>
        <v>749.328</v>
      </c>
      <c r="AK89" s="30">
        <v>824.5</v>
      </c>
      <c r="AL89" s="27">
        <f t="shared" si="80"/>
        <v>110.03192193538744</v>
      </c>
      <c r="AM89" s="28">
        <f t="shared" si="81"/>
        <v>102.54975124378109</v>
      </c>
      <c r="AN89" s="29">
        <v>0</v>
      </c>
      <c r="AO89" s="29"/>
      <c r="AP89" s="27"/>
      <c r="AQ89" s="27"/>
      <c r="AR89" s="28"/>
      <c r="AS89" s="29">
        <v>0</v>
      </c>
      <c r="AT89" s="29"/>
      <c r="AU89" s="28">
        <v>0</v>
      </c>
      <c r="AV89" s="28"/>
      <c r="AW89" s="28"/>
      <c r="AX89" s="28"/>
      <c r="AY89" s="30">
        <v>39579.7</v>
      </c>
      <c r="AZ89" s="30">
        <f t="shared" si="82"/>
        <v>32983.08333333333</v>
      </c>
      <c r="BA89" s="30">
        <v>32983.1</v>
      </c>
      <c r="BB89" s="28"/>
      <c r="BC89" s="28"/>
      <c r="BD89" s="28"/>
      <c r="BE89" s="138">
        <v>0</v>
      </c>
      <c r="BF89" s="30">
        <f t="shared" si="83"/>
        <v>0</v>
      </c>
      <c r="BG89" s="30">
        <v>0</v>
      </c>
      <c r="BH89" s="28"/>
      <c r="BI89" s="28"/>
      <c r="BJ89" s="30">
        <v>0</v>
      </c>
      <c r="BK89" s="28"/>
      <c r="BL89" s="28"/>
      <c r="BM89" s="28"/>
      <c r="BN89" s="27">
        <f t="shared" si="57"/>
        <v>1344.3</v>
      </c>
      <c r="BO89" s="27">
        <f t="shared" si="84"/>
        <v>732.10578</v>
      </c>
      <c r="BP89" s="27">
        <f t="shared" si="58"/>
        <v>918.5909999999999</v>
      </c>
      <c r="BQ89" s="27">
        <f t="shared" si="85"/>
        <v>125.4724419741639</v>
      </c>
      <c r="BR89" s="28">
        <f t="shared" si="86"/>
        <v>68.33229189912964</v>
      </c>
      <c r="BS89" s="30">
        <v>682</v>
      </c>
      <c r="BT89" s="30">
        <v>371.41720000000004</v>
      </c>
      <c r="BU89" s="30">
        <v>587.535</v>
      </c>
      <c r="BV89" s="30">
        <v>0</v>
      </c>
      <c r="BW89" s="30">
        <v>0</v>
      </c>
      <c r="BX89" s="30">
        <v>0</v>
      </c>
      <c r="BY89" s="30">
        <v>0</v>
      </c>
      <c r="BZ89" s="30">
        <v>0</v>
      </c>
      <c r="CA89" s="30">
        <v>0</v>
      </c>
      <c r="CB89" s="30">
        <v>662.3</v>
      </c>
      <c r="CC89" s="30">
        <v>360.68857999999994</v>
      </c>
      <c r="CD89" s="30">
        <v>331.056</v>
      </c>
      <c r="CE89" s="30">
        <v>0</v>
      </c>
      <c r="CF89" s="30">
        <v>0</v>
      </c>
      <c r="CG89" s="30">
        <v>0</v>
      </c>
      <c r="CH89" s="30">
        <v>0</v>
      </c>
      <c r="CI89" s="30">
        <v>0</v>
      </c>
      <c r="CJ89" s="30">
        <v>0</v>
      </c>
      <c r="CK89" s="30">
        <v>0</v>
      </c>
      <c r="CL89" s="30">
        <v>0</v>
      </c>
      <c r="CM89" s="30">
        <v>0</v>
      </c>
      <c r="CN89" s="30">
        <v>5860</v>
      </c>
      <c r="CO89" s="30">
        <v>3565.224</v>
      </c>
      <c r="CP89" s="30">
        <v>4166.84</v>
      </c>
      <c r="CQ89" s="30">
        <v>1360</v>
      </c>
      <c r="CR89" s="30">
        <v>827.424</v>
      </c>
      <c r="CS89" s="30">
        <v>736.12</v>
      </c>
      <c r="CT89" s="30">
        <v>0</v>
      </c>
      <c r="CU89" s="30">
        <v>0</v>
      </c>
      <c r="CV89" s="30">
        <v>1005.016</v>
      </c>
      <c r="CW89" s="30">
        <v>0</v>
      </c>
      <c r="CX89" s="30">
        <v>0</v>
      </c>
      <c r="CY89" s="30">
        <v>200</v>
      </c>
      <c r="CZ89" s="30">
        <v>0</v>
      </c>
      <c r="DA89" s="30">
        <v>0</v>
      </c>
      <c r="DB89" s="30">
        <v>0</v>
      </c>
      <c r="DC89" s="30">
        <v>930</v>
      </c>
      <c r="DD89" s="30">
        <v>565.8120000000001</v>
      </c>
      <c r="DE89" s="30">
        <v>249.47</v>
      </c>
      <c r="DF89" s="30">
        <v>0</v>
      </c>
      <c r="DG89" s="27">
        <f t="shared" si="59"/>
        <v>59746</v>
      </c>
      <c r="DH89" s="27">
        <f t="shared" si="60"/>
        <v>44925.314913333335</v>
      </c>
      <c r="DI89" s="27">
        <f t="shared" si="61"/>
        <v>51312.863</v>
      </c>
      <c r="DJ89" s="28"/>
      <c r="DK89" s="28"/>
      <c r="DL89" s="28"/>
      <c r="DM89" s="30">
        <v>0</v>
      </c>
      <c r="DN89" s="30">
        <f t="shared" si="87"/>
        <v>0</v>
      </c>
      <c r="DO89" s="30">
        <v>0</v>
      </c>
      <c r="DP89" s="28"/>
      <c r="DQ89" s="28"/>
      <c r="DR89" s="28"/>
      <c r="DS89" s="28"/>
      <c r="DT89" s="28"/>
      <c r="DU89" s="30">
        <v>0</v>
      </c>
      <c r="DV89" s="28"/>
      <c r="DW89" s="28"/>
      <c r="DX89" s="28"/>
      <c r="DY89" s="30">
        <v>0</v>
      </c>
      <c r="DZ89" s="30">
        <f t="shared" si="88"/>
        <v>0</v>
      </c>
      <c r="EA89" s="30">
        <v>0</v>
      </c>
      <c r="EB89" s="28"/>
      <c r="EC89" s="27">
        <f t="shared" si="62"/>
        <v>0</v>
      </c>
      <c r="ED89" s="27">
        <f t="shared" si="62"/>
        <v>0</v>
      </c>
      <c r="EE89" s="27">
        <f t="shared" si="63"/>
        <v>0</v>
      </c>
      <c r="EH89" s="23"/>
      <c r="EJ89" s="23"/>
      <c r="EK89" s="23"/>
      <c r="EM89" s="23"/>
    </row>
    <row r="90" spans="1:143" s="22" customFormat="1" ht="20.25" customHeight="1">
      <c r="A90" s="20">
        <v>81</v>
      </c>
      <c r="B90" s="25" t="s">
        <v>128</v>
      </c>
      <c r="C90" s="26">
        <v>1892.3351</v>
      </c>
      <c r="D90" s="26">
        <v>6458.8236</v>
      </c>
      <c r="E90" s="27">
        <f t="shared" si="64"/>
        <v>35721.5</v>
      </c>
      <c r="F90" s="27">
        <f t="shared" si="65"/>
        <v>26479.141381666668</v>
      </c>
      <c r="G90" s="27">
        <f t="shared" si="50"/>
        <v>27839.066</v>
      </c>
      <c r="H90" s="27">
        <f t="shared" si="66"/>
        <v>105.13583351790592</v>
      </c>
      <c r="I90" s="27">
        <f t="shared" si="67"/>
        <v>77.93364220427473</v>
      </c>
      <c r="J90" s="27">
        <f t="shared" si="51"/>
        <v>12259.5</v>
      </c>
      <c r="K90" s="27">
        <f t="shared" si="52"/>
        <v>6927.474715</v>
      </c>
      <c r="L90" s="27">
        <f t="shared" si="53"/>
        <v>8287.466</v>
      </c>
      <c r="M90" s="27">
        <f t="shared" si="68"/>
        <v>119.63184769271294</v>
      </c>
      <c r="N90" s="27">
        <f t="shared" si="69"/>
        <v>67.60035890533872</v>
      </c>
      <c r="O90" s="27">
        <f t="shared" si="54"/>
        <v>2393.7</v>
      </c>
      <c r="P90" s="27">
        <f t="shared" si="70"/>
        <v>1438.85307</v>
      </c>
      <c r="Q90" s="27">
        <f t="shared" si="55"/>
        <v>1872.828</v>
      </c>
      <c r="R90" s="27">
        <f t="shared" si="71"/>
        <v>130.16117066074023</v>
      </c>
      <c r="S90" s="28">
        <f t="shared" si="72"/>
        <v>78.23987968417096</v>
      </c>
      <c r="T90" s="30">
        <v>223.5</v>
      </c>
      <c r="U90" s="26">
        <v>134.34584999999998</v>
      </c>
      <c r="V90" s="30">
        <v>230.178</v>
      </c>
      <c r="W90" s="27">
        <f t="shared" si="73"/>
        <v>171.33242299631885</v>
      </c>
      <c r="X90" s="28">
        <f t="shared" si="74"/>
        <v>102.98791946308725</v>
      </c>
      <c r="Y90" s="30">
        <v>5884.5</v>
      </c>
      <c r="Z90" s="30">
        <v>3071.5324650000002</v>
      </c>
      <c r="AA90" s="30">
        <v>3506.976</v>
      </c>
      <c r="AB90" s="27">
        <f t="shared" si="75"/>
        <v>114.17675183192308</v>
      </c>
      <c r="AC90" s="28">
        <f t="shared" si="76"/>
        <v>59.5968391537089</v>
      </c>
      <c r="AD90" s="30">
        <v>2170.2</v>
      </c>
      <c r="AE90" s="26">
        <f t="shared" si="56"/>
        <v>1304.50722</v>
      </c>
      <c r="AF90" s="30">
        <v>1642.65</v>
      </c>
      <c r="AG90" s="27">
        <f t="shared" si="77"/>
        <v>125.92111218824837</v>
      </c>
      <c r="AH90" s="28">
        <f t="shared" si="78"/>
        <v>75.6911805363561</v>
      </c>
      <c r="AI90" s="30">
        <v>178</v>
      </c>
      <c r="AJ90" s="30">
        <f t="shared" si="79"/>
        <v>165.89600000000002</v>
      </c>
      <c r="AK90" s="30">
        <v>201</v>
      </c>
      <c r="AL90" s="27">
        <f t="shared" si="80"/>
        <v>121.160244972754</v>
      </c>
      <c r="AM90" s="28">
        <f t="shared" si="81"/>
        <v>112.92134831460675</v>
      </c>
      <c r="AN90" s="29">
        <v>0</v>
      </c>
      <c r="AO90" s="29"/>
      <c r="AP90" s="27"/>
      <c r="AQ90" s="27"/>
      <c r="AR90" s="28"/>
      <c r="AS90" s="29">
        <v>0</v>
      </c>
      <c r="AT90" s="29"/>
      <c r="AU90" s="28">
        <v>0</v>
      </c>
      <c r="AV90" s="28"/>
      <c r="AW90" s="28"/>
      <c r="AX90" s="28"/>
      <c r="AY90" s="30">
        <v>23462</v>
      </c>
      <c r="AZ90" s="30">
        <f t="shared" si="82"/>
        <v>19551.666666666668</v>
      </c>
      <c r="BA90" s="30">
        <v>19551.6</v>
      </c>
      <c r="BB90" s="28"/>
      <c r="BC90" s="28"/>
      <c r="BD90" s="28"/>
      <c r="BE90" s="138">
        <v>0</v>
      </c>
      <c r="BF90" s="30">
        <f t="shared" si="83"/>
        <v>0</v>
      </c>
      <c r="BG90" s="30">
        <v>0</v>
      </c>
      <c r="BH90" s="28"/>
      <c r="BI90" s="28"/>
      <c r="BJ90" s="30">
        <v>0</v>
      </c>
      <c r="BK90" s="28"/>
      <c r="BL90" s="28"/>
      <c r="BM90" s="28"/>
      <c r="BN90" s="27">
        <f t="shared" si="57"/>
        <v>983.3</v>
      </c>
      <c r="BO90" s="27">
        <f t="shared" si="84"/>
        <v>535.50518</v>
      </c>
      <c r="BP90" s="27">
        <f t="shared" si="58"/>
        <v>719.895</v>
      </c>
      <c r="BQ90" s="27">
        <f t="shared" si="85"/>
        <v>134.4328732730466</v>
      </c>
      <c r="BR90" s="28">
        <f t="shared" si="86"/>
        <v>73.21214278450117</v>
      </c>
      <c r="BS90" s="30">
        <v>983.3</v>
      </c>
      <c r="BT90" s="30">
        <v>535.50518</v>
      </c>
      <c r="BU90" s="30">
        <v>719.895</v>
      </c>
      <c r="BV90" s="30">
        <v>0</v>
      </c>
      <c r="BW90" s="30">
        <v>0</v>
      </c>
      <c r="BX90" s="30">
        <v>0</v>
      </c>
      <c r="BY90" s="30">
        <v>0</v>
      </c>
      <c r="BZ90" s="30">
        <v>0</v>
      </c>
      <c r="CA90" s="30">
        <v>0</v>
      </c>
      <c r="CB90" s="30">
        <v>0</v>
      </c>
      <c r="CC90" s="30">
        <v>0</v>
      </c>
      <c r="CD90" s="30">
        <v>0</v>
      </c>
      <c r="CE90" s="30">
        <v>0</v>
      </c>
      <c r="CF90" s="30">
        <v>0</v>
      </c>
      <c r="CG90" s="30">
        <v>0</v>
      </c>
      <c r="CH90" s="30">
        <v>0</v>
      </c>
      <c r="CI90" s="30">
        <v>0</v>
      </c>
      <c r="CJ90" s="30">
        <v>0</v>
      </c>
      <c r="CK90" s="30">
        <v>0</v>
      </c>
      <c r="CL90" s="30">
        <v>0</v>
      </c>
      <c r="CM90" s="30">
        <v>0</v>
      </c>
      <c r="CN90" s="30">
        <v>2820</v>
      </c>
      <c r="CO90" s="30">
        <v>1715.688</v>
      </c>
      <c r="CP90" s="30">
        <v>1804.186</v>
      </c>
      <c r="CQ90" s="30">
        <v>1500</v>
      </c>
      <c r="CR90" s="30">
        <v>912.6</v>
      </c>
      <c r="CS90" s="30">
        <v>848.186</v>
      </c>
      <c r="CT90" s="30">
        <v>0</v>
      </c>
      <c r="CU90" s="30">
        <v>0</v>
      </c>
      <c r="CV90" s="30">
        <v>39.034</v>
      </c>
      <c r="CW90" s="30">
        <v>0</v>
      </c>
      <c r="CX90" s="30">
        <v>0</v>
      </c>
      <c r="CY90" s="30">
        <v>0</v>
      </c>
      <c r="CZ90" s="30">
        <v>0</v>
      </c>
      <c r="DA90" s="30">
        <v>0</v>
      </c>
      <c r="DB90" s="30">
        <v>0</v>
      </c>
      <c r="DC90" s="30">
        <v>0</v>
      </c>
      <c r="DD90" s="30">
        <v>0</v>
      </c>
      <c r="DE90" s="30">
        <v>143.547</v>
      </c>
      <c r="DF90" s="30">
        <v>0</v>
      </c>
      <c r="DG90" s="27">
        <f t="shared" si="59"/>
        <v>35721.5</v>
      </c>
      <c r="DH90" s="27">
        <f t="shared" si="60"/>
        <v>26479.141381666668</v>
      </c>
      <c r="DI90" s="27">
        <f t="shared" si="61"/>
        <v>27839.066</v>
      </c>
      <c r="DJ90" s="28"/>
      <c r="DK90" s="28"/>
      <c r="DL90" s="28"/>
      <c r="DM90" s="30">
        <v>0</v>
      </c>
      <c r="DN90" s="30">
        <f t="shared" si="87"/>
        <v>0</v>
      </c>
      <c r="DO90" s="30">
        <v>0</v>
      </c>
      <c r="DP90" s="28"/>
      <c r="DQ90" s="28"/>
      <c r="DR90" s="28"/>
      <c r="DS90" s="28"/>
      <c r="DT90" s="28"/>
      <c r="DU90" s="30">
        <v>0</v>
      </c>
      <c r="DV90" s="28"/>
      <c r="DW90" s="28"/>
      <c r="DX90" s="28"/>
      <c r="DY90" s="30">
        <v>0</v>
      </c>
      <c r="DZ90" s="30">
        <f t="shared" si="88"/>
        <v>0</v>
      </c>
      <c r="EA90" s="30">
        <v>0</v>
      </c>
      <c r="EB90" s="28"/>
      <c r="EC90" s="27">
        <f t="shared" si="62"/>
        <v>0</v>
      </c>
      <c r="ED90" s="27">
        <f t="shared" si="62"/>
        <v>0</v>
      </c>
      <c r="EE90" s="27">
        <f t="shared" si="63"/>
        <v>0</v>
      </c>
      <c r="EH90" s="23"/>
      <c r="EJ90" s="23"/>
      <c r="EK90" s="23"/>
      <c r="EM90" s="23"/>
    </row>
    <row r="91" spans="1:143" s="22" customFormat="1" ht="20.25" customHeight="1">
      <c r="A91" s="20">
        <v>82</v>
      </c>
      <c r="B91" s="21" t="s">
        <v>129</v>
      </c>
      <c r="C91" s="26">
        <v>165.8</v>
      </c>
      <c r="D91" s="26">
        <v>394.2063</v>
      </c>
      <c r="E91" s="27">
        <f t="shared" si="64"/>
        <v>51552.2</v>
      </c>
      <c r="F91" s="27">
        <f t="shared" si="65"/>
        <v>38326.92398666666</v>
      </c>
      <c r="G91" s="27">
        <f t="shared" si="50"/>
        <v>41403.465800000005</v>
      </c>
      <c r="H91" s="27">
        <f t="shared" si="66"/>
        <v>108.02710338665223</v>
      </c>
      <c r="I91" s="27">
        <f t="shared" si="67"/>
        <v>80.31367390722414</v>
      </c>
      <c r="J91" s="27">
        <f t="shared" si="51"/>
        <v>17145</v>
      </c>
      <c r="K91" s="27">
        <f t="shared" si="52"/>
        <v>9654.25732</v>
      </c>
      <c r="L91" s="27">
        <f t="shared" si="53"/>
        <v>12730.8658</v>
      </c>
      <c r="M91" s="27">
        <f t="shared" si="68"/>
        <v>131.86789390444793</v>
      </c>
      <c r="N91" s="27">
        <f t="shared" si="69"/>
        <v>74.25410207057452</v>
      </c>
      <c r="O91" s="27">
        <f t="shared" si="54"/>
        <v>5320</v>
      </c>
      <c r="P91" s="27">
        <f t="shared" si="70"/>
        <v>3197.852</v>
      </c>
      <c r="Q91" s="27">
        <f t="shared" si="55"/>
        <v>3936.7252000000003</v>
      </c>
      <c r="R91" s="27">
        <f t="shared" si="71"/>
        <v>123.10529693056466</v>
      </c>
      <c r="S91" s="28">
        <f t="shared" si="72"/>
        <v>73.99859398496241</v>
      </c>
      <c r="T91" s="30">
        <v>120</v>
      </c>
      <c r="U91" s="26">
        <v>72.13199999999999</v>
      </c>
      <c r="V91" s="30">
        <v>119.842</v>
      </c>
      <c r="W91" s="27">
        <f t="shared" si="73"/>
        <v>166.14262740531248</v>
      </c>
      <c r="X91" s="28">
        <f t="shared" si="74"/>
        <v>99.86833333333334</v>
      </c>
      <c r="Y91" s="30">
        <v>8600</v>
      </c>
      <c r="Z91" s="30">
        <v>4488.942</v>
      </c>
      <c r="AA91" s="30">
        <v>7410.6406</v>
      </c>
      <c r="AB91" s="27">
        <f t="shared" si="75"/>
        <v>165.08657496577143</v>
      </c>
      <c r="AC91" s="28">
        <f t="shared" si="76"/>
        <v>86.17023953488372</v>
      </c>
      <c r="AD91" s="30">
        <v>5200</v>
      </c>
      <c r="AE91" s="26">
        <f t="shared" si="56"/>
        <v>3125.72</v>
      </c>
      <c r="AF91" s="30">
        <v>3816.8832</v>
      </c>
      <c r="AG91" s="27">
        <f t="shared" si="77"/>
        <v>122.11212776576279</v>
      </c>
      <c r="AH91" s="28">
        <f t="shared" si="78"/>
        <v>73.4016</v>
      </c>
      <c r="AI91" s="30">
        <v>116.8</v>
      </c>
      <c r="AJ91" s="30">
        <f t="shared" si="79"/>
        <v>108.85759999999999</v>
      </c>
      <c r="AK91" s="30">
        <v>162.7</v>
      </c>
      <c r="AL91" s="27">
        <f t="shared" si="80"/>
        <v>149.46131459815393</v>
      </c>
      <c r="AM91" s="28">
        <f t="shared" si="81"/>
        <v>139.29794520547944</v>
      </c>
      <c r="AN91" s="29">
        <v>0</v>
      </c>
      <c r="AO91" s="29"/>
      <c r="AP91" s="27"/>
      <c r="AQ91" s="27"/>
      <c r="AR91" s="28"/>
      <c r="AS91" s="29">
        <v>0</v>
      </c>
      <c r="AT91" s="29"/>
      <c r="AU91" s="28">
        <v>0</v>
      </c>
      <c r="AV91" s="28"/>
      <c r="AW91" s="28"/>
      <c r="AX91" s="28"/>
      <c r="AY91" s="30">
        <v>34407.2</v>
      </c>
      <c r="AZ91" s="30">
        <f t="shared" si="82"/>
        <v>28672.666666666664</v>
      </c>
      <c r="BA91" s="30">
        <v>28672.6</v>
      </c>
      <c r="BB91" s="28"/>
      <c r="BC91" s="28"/>
      <c r="BD91" s="28"/>
      <c r="BE91" s="138">
        <v>0</v>
      </c>
      <c r="BF91" s="30">
        <f t="shared" si="83"/>
        <v>0</v>
      </c>
      <c r="BG91" s="30">
        <v>0</v>
      </c>
      <c r="BH91" s="28"/>
      <c r="BI91" s="28"/>
      <c r="BJ91" s="30">
        <v>0</v>
      </c>
      <c r="BK91" s="28"/>
      <c r="BL91" s="28"/>
      <c r="BM91" s="28"/>
      <c r="BN91" s="27">
        <f t="shared" si="57"/>
        <v>508.2</v>
      </c>
      <c r="BO91" s="27">
        <f t="shared" si="84"/>
        <v>276.76572</v>
      </c>
      <c r="BP91" s="27">
        <f t="shared" si="58"/>
        <v>317.8</v>
      </c>
      <c r="BQ91" s="27">
        <f t="shared" si="85"/>
        <v>114.82635927599705</v>
      </c>
      <c r="BR91" s="28">
        <f t="shared" si="86"/>
        <v>62.53443526170799</v>
      </c>
      <c r="BS91" s="30">
        <v>508.2</v>
      </c>
      <c r="BT91" s="30">
        <v>276.76572</v>
      </c>
      <c r="BU91" s="30">
        <v>317.8</v>
      </c>
      <c r="BV91" s="30">
        <v>0</v>
      </c>
      <c r="BW91" s="30">
        <v>0</v>
      </c>
      <c r="BX91" s="30">
        <v>0</v>
      </c>
      <c r="BY91" s="30">
        <v>0</v>
      </c>
      <c r="BZ91" s="30">
        <v>0</v>
      </c>
      <c r="CA91" s="30">
        <v>0</v>
      </c>
      <c r="CB91" s="30">
        <v>0</v>
      </c>
      <c r="CC91" s="30">
        <v>0</v>
      </c>
      <c r="CD91" s="30">
        <v>0</v>
      </c>
      <c r="CE91" s="30">
        <v>0</v>
      </c>
      <c r="CF91" s="30">
        <v>0</v>
      </c>
      <c r="CG91" s="30">
        <v>0</v>
      </c>
      <c r="CH91" s="30">
        <v>0</v>
      </c>
      <c r="CI91" s="30">
        <v>0</v>
      </c>
      <c r="CJ91" s="30">
        <v>0</v>
      </c>
      <c r="CK91" s="30">
        <v>0</v>
      </c>
      <c r="CL91" s="30">
        <v>0</v>
      </c>
      <c r="CM91" s="30">
        <v>0</v>
      </c>
      <c r="CN91" s="30">
        <v>2600</v>
      </c>
      <c r="CO91" s="30">
        <v>1581.84</v>
      </c>
      <c r="CP91" s="30">
        <v>903</v>
      </c>
      <c r="CQ91" s="30">
        <v>2600</v>
      </c>
      <c r="CR91" s="30">
        <v>1581.84</v>
      </c>
      <c r="CS91" s="30">
        <v>903</v>
      </c>
      <c r="CT91" s="30">
        <v>0</v>
      </c>
      <c r="CU91" s="30">
        <v>0</v>
      </c>
      <c r="CV91" s="30">
        <v>0</v>
      </c>
      <c r="CW91" s="30">
        <v>0</v>
      </c>
      <c r="CX91" s="30">
        <v>0</v>
      </c>
      <c r="CY91" s="30">
        <v>0</v>
      </c>
      <c r="CZ91" s="30">
        <v>0</v>
      </c>
      <c r="DA91" s="30">
        <v>0</v>
      </c>
      <c r="DB91" s="30">
        <v>0</v>
      </c>
      <c r="DC91" s="30">
        <v>0</v>
      </c>
      <c r="DD91" s="30">
        <v>0</v>
      </c>
      <c r="DE91" s="30">
        <v>0</v>
      </c>
      <c r="DF91" s="30">
        <v>0</v>
      </c>
      <c r="DG91" s="27">
        <f t="shared" si="59"/>
        <v>51552.2</v>
      </c>
      <c r="DH91" s="27">
        <f t="shared" si="60"/>
        <v>38326.92398666666</v>
      </c>
      <c r="DI91" s="27">
        <f t="shared" si="61"/>
        <v>41403.465800000005</v>
      </c>
      <c r="DJ91" s="28"/>
      <c r="DK91" s="28"/>
      <c r="DL91" s="28"/>
      <c r="DM91" s="30">
        <v>0</v>
      </c>
      <c r="DN91" s="30">
        <f t="shared" si="87"/>
        <v>0</v>
      </c>
      <c r="DO91" s="30">
        <v>0</v>
      </c>
      <c r="DP91" s="28"/>
      <c r="DQ91" s="28"/>
      <c r="DR91" s="28"/>
      <c r="DS91" s="28"/>
      <c r="DT91" s="28"/>
      <c r="DU91" s="30">
        <v>0</v>
      </c>
      <c r="DV91" s="28"/>
      <c r="DW91" s="28"/>
      <c r="DX91" s="28"/>
      <c r="DY91" s="30">
        <v>9560</v>
      </c>
      <c r="DZ91" s="30">
        <f t="shared" si="88"/>
        <v>7966.666666666666</v>
      </c>
      <c r="EA91" s="30">
        <v>4981.13</v>
      </c>
      <c r="EB91" s="28"/>
      <c r="EC91" s="27">
        <f t="shared" si="62"/>
        <v>9560</v>
      </c>
      <c r="ED91" s="27">
        <f t="shared" si="62"/>
        <v>7966.666666666666</v>
      </c>
      <c r="EE91" s="27">
        <f t="shared" si="63"/>
        <v>4981.13</v>
      </c>
      <c r="EH91" s="23"/>
      <c r="EJ91" s="23"/>
      <c r="EK91" s="23"/>
      <c r="EM91" s="23"/>
    </row>
    <row r="92" spans="1:143" s="22" customFormat="1" ht="20.25" customHeight="1">
      <c r="A92" s="20">
        <v>83</v>
      </c>
      <c r="B92" s="21" t="s">
        <v>130</v>
      </c>
      <c r="C92" s="26">
        <v>1119.001</v>
      </c>
      <c r="D92" s="26">
        <v>332.9613</v>
      </c>
      <c r="E92" s="27">
        <f t="shared" si="64"/>
        <v>17027.9</v>
      </c>
      <c r="F92" s="27">
        <f t="shared" si="65"/>
        <v>12460.956867333334</v>
      </c>
      <c r="G92" s="27">
        <f t="shared" si="50"/>
        <v>13271.192000000001</v>
      </c>
      <c r="H92" s="27">
        <f t="shared" si="66"/>
        <v>106.50219033171294</v>
      </c>
      <c r="I92" s="27">
        <f t="shared" si="67"/>
        <v>77.93792540477686</v>
      </c>
      <c r="J92" s="27">
        <f t="shared" si="51"/>
        <v>6896.799999999999</v>
      </c>
      <c r="K92" s="27">
        <f t="shared" si="52"/>
        <v>4018.3735340000007</v>
      </c>
      <c r="L92" s="27">
        <f t="shared" si="53"/>
        <v>4828.492</v>
      </c>
      <c r="M92" s="27">
        <f t="shared" si="68"/>
        <v>120.16035739697858</v>
      </c>
      <c r="N92" s="27">
        <f t="shared" si="69"/>
        <v>70.01061361790977</v>
      </c>
      <c r="O92" s="27">
        <f t="shared" si="54"/>
        <v>2602.2</v>
      </c>
      <c r="P92" s="27">
        <f t="shared" si="70"/>
        <v>1564.18242</v>
      </c>
      <c r="Q92" s="27">
        <f t="shared" si="55"/>
        <v>1880.828</v>
      </c>
      <c r="R92" s="27">
        <f t="shared" si="71"/>
        <v>120.24351993420306</v>
      </c>
      <c r="S92" s="28">
        <f t="shared" si="72"/>
        <v>72.27837983244947</v>
      </c>
      <c r="T92" s="30">
        <v>524.2</v>
      </c>
      <c r="U92" s="26">
        <v>315.09662000000003</v>
      </c>
      <c r="V92" s="30">
        <v>551.982</v>
      </c>
      <c r="W92" s="27">
        <f t="shared" si="73"/>
        <v>175.17864837775787</v>
      </c>
      <c r="X92" s="28">
        <f t="shared" si="74"/>
        <v>105.29988553987026</v>
      </c>
      <c r="Y92" s="30">
        <v>1874.2</v>
      </c>
      <c r="Z92" s="30">
        <v>978.2761740000001</v>
      </c>
      <c r="AA92" s="30">
        <v>1368.556</v>
      </c>
      <c r="AB92" s="27">
        <f t="shared" si="75"/>
        <v>139.8946469690879</v>
      </c>
      <c r="AC92" s="28">
        <f t="shared" si="76"/>
        <v>73.02080887845482</v>
      </c>
      <c r="AD92" s="30">
        <v>2078</v>
      </c>
      <c r="AE92" s="26">
        <f t="shared" si="56"/>
        <v>1249.0858</v>
      </c>
      <c r="AF92" s="30">
        <v>1328.846</v>
      </c>
      <c r="AG92" s="27">
        <f t="shared" si="77"/>
        <v>106.38548608910612</v>
      </c>
      <c r="AH92" s="28">
        <f t="shared" si="78"/>
        <v>63.94831568816169</v>
      </c>
      <c r="AI92" s="30">
        <v>191.5</v>
      </c>
      <c r="AJ92" s="30">
        <f t="shared" si="79"/>
        <v>178.478</v>
      </c>
      <c r="AK92" s="30">
        <v>191.5</v>
      </c>
      <c r="AL92" s="27">
        <f t="shared" si="80"/>
        <v>107.29613733905579</v>
      </c>
      <c r="AM92" s="28">
        <f t="shared" si="81"/>
        <v>100</v>
      </c>
      <c r="AN92" s="29">
        <v>0</v>
      </c>
      <c r="AO92" s="29"/>
      <c r="AP92" s="27"/>
      <c r="AQ92" s="27"/>
      <c r="AR92" s="28"/>
      <c r="AS92" s="29">
        <v>0</v>
      </c>
      <c r="AT92" s="29"/>
      <c r="AU92" s="28">
        <v>0</v>
      </c>
      <c r="AV92" s="28"/>
      <c r="AW92" s="28"/>
      <c r="AX92" s="28"/>
      <c r="AY92" s="30">
        <v>10131.1</v>
      </c>
      <c r="AZ92" s="30">
        <f t="shared" si="82"/>
        <v>8442.583333333334</v>
      </c>
      <c r="BA92" s="30">
        <v>8442.7</v>
      </c>
      <c r="BB92" s="28"/>
      <c r="BC92" s="28"/>
      <c r="BD92" s="28"/>
      <c r="BE92" s="138">
        <v>0</v>
      </c>
      <c r="BF92" s="30">
        <f t="shared" si="83"/>
        <v>0</v>
      </c>
      <c r="BG92" s="30">
        <v>0</v>
      </c>
      <c r="BH92" s="28"/>
      <c r="BI92" s="28"/>
      <c r="BJ92" s="30">
        <v>0</v>
      </c>
      <c r="BK92" s="28"/>
      <c r="BL92" s="28"/>
      <c r="BM92" s="28"/>
      <c r="BN92" s="27">
        <f t="shared" si="57"/>
        <v>918.9</v>
      </c>
      <c r="BO92" s="27">
        <f t="shared" si="84"/>
        <v>500.43294000000003</v>
      </c>
      <c r="BP92" s="27">
        <f t="shared" si="58"/>
        <v>514.718</v>
      </c>
      <c r="BQ92" s="27">
        <f t="shared" si="85"/>
        <v>102.85454031063581</v>
      </c>
      <c r="BR92" s="28">
        <f t="shared" si="86"/>
        <v>56.014582653172276</v>
      </c>
      <c r="BS92" s="30">
        <v>918.9</v>
      </c>
      <c r="BT92" s="30">
        <v>500.43294000000003</v>
      </c>
      <c r="BU92" s="30">
        <v>514.718</v>
      </c>
      <c r="BV92" s="30">
        <v>0</v>
      </c>
      <c r="BW92" s="30">
        <v>0</v>
      </c>
      <c r="BX92" s="30">
        <v>0</v>
      </c>
      <c r="BY92" s="30">
        <v>0</v>
      </c>
      <c r="BZ92" s="30">
        <v>0</v>
      </c>
      <c r="CA92" s="30">
        <v>0</v>
      </c>
      <c r="CB92" s="30">
        <v>0</v>
      </c>
      <c r="CC92" s="30">
        <v>0</v>
      </c>
      <c r="CD92" s="30">
        <v>0</v>
      </c>
      <c r="CE92" s="30">
        <v>0</v>
      </c>
      <c r="CF92" s="30">
        <v>0</v>
      </c>
      <c r="CG92" s="30">
        <v>0</v>
      </c>
      <c r="CH92" s="30">
        <v>0</v>
      </c>
      <c r="CI92" s="30">
        <v>0</v>
      </c>
      <c r="CJ92" s="30">
        <v>0</v>
      </c>
      <c r="CK92" s="30">
        <v>0</v>
      </c>
      <c r="CL92" s="30">
        <v>0</v>
      </c>
      <c r="CM92" s="30">
        <v>0</v>
      </c>
      <c r="CN92" s="30">
        <v>1290</v>
      </c>
      <c r="CO92" s="30">
        <v>784.836</v>
      </c>
      <c r="CP92" s="30">
        <v>852.89</v>
      </c>
      <c r="CQ92" s="30">
        <v>880</v>
      </c>
      <c r="CR92" s="30">
        <v>535.392</v>
      </c>
      <c r="CS92" s="30">
        <v>442.89</v>
      </c>
      <c r="CT92" s="30">
        <v>0</v>
      </c>
      <c r="CU92" s="30">
        <v>0</v>
      </c>
      <c r="CV92" s="30">
        <v>0</v>
      </c>
      <c r="CW92" s="30">
        <v>20</v>
      </c>
      <c r="CX92" s="30">
        <v>12.168000000000001</v>
      </c>
      <c r="CY92" s="30">
        <v>20</v>
      </c>
      <c r="CZ92" s="30">
        <v>0</v>
      </c>
      <c r="DA92" s="30">
        <v>0</v>
      </c>
      <c r="DB92" s="30">
        <v>0</v>
      </c>
      <c r="DC92" s="30">
        <v>0</v>
      </c>
      <c r="DD92" s="30">
        <v>0</v>
      </c>
      <c r="DE92" s="30">
        <v>0</v>
      </c>
      <c r="DF92" s="30">
        <v>0</v>
      </c>
      <c r="DG92" s="27">
        <f t="shared" si="59"/>
        <v>17027.9</v>
      </c>
      <c r="DH92" s="27">
        <f t="shared" si="60"/>
        <v>12460.956867333334</v>
      </c>
      <c r="DI92" s="27">
        <f t="shared" si="61"/>
        <v>13271.192000000001</v>
      </c>
      <c r="DJ92" s="28"/>
      <c r="DK92" s="28"/>
      <c r="DL92" s="28"/>
      <c r="DM92" s="30">
        <v>0</v>
      </c>
      <c r="DN92" s="30">
        <f t="shared" si="87"/>
        <v>0</v>
      </c>
      <c r="DO92" s="30">
        <v>0</v>
      </c>
      <c r="DP92" s="28"/>
      <c r="DQ92" s="28"/>
      <c r="DR92" s="28"/>
      <c r="DS92" s="28"/>
      <c r="DT92" s="28"/>
      <c r="DU92" s="30">
        <v>0</v>
      </c>
      <c r="DV92" s="28"/>
      <c r="DW92" s="28"/>
      <c r="DX92" s="28"/>
      <c r="DY92" s="30">
        <v>0</v>
      </c>
      <c r="DZ92" s="30">
        <f t="shared" si="88"/>
        <v>0</v>
      </c>
      <c r="EA92" s="30">
        <v>0</v>
      </c>
      <c r="EB92" s="28"/>
      <c r="EC92" s="27">
        <f t="shared" si="62"/>
        <v>0</v>
      </c>
      <c r="ED92" s="27">
        <f t="shared" si="62"/>
        <v>0</v>
      </c>
      <c r="EE92" s="27">
        <f t="shared" si="63"/>
        <v>0</v>
      </c>
      <c r="EH92" s="23"/>
      <c r="EJ92" s="23"/>
      <c r="EK92" s="23"/>
      <c r="EM92" s="23"/>
    </row>
    <row r="93" spans="1:143" s="22" customFormat="1" ht="20.25" customHeight="1">
      <c r="A93" s="20">
        <v>84</v>
      </c>
      <c r="B93" s="21" t="s">
        <v>131</v>
      </c>
      <c r="C93" s="26">
        <v>106.782</v>
      </c>
      <c r="D93" s="26">
        <v>0.4517</v>
      </c>
      <c r="E93" s="27">
        <f t="shared" si="64"/>
        <v>62353.1</v>
      </c>
      <c r="F93" s="27">
        <f t="shared" si="65"/>
        <v>46218.6628</v>
      </c>
      <c r="G93" s="27">
        <f t="shared" si="50"/>
        <v>37735.554000000004</v>
      </c>
      <c r="H93" s="27">
        <f t="shared" si="66"/>
        <v>81.64570698051439</v>
      </c>
      <c r="I93" s="27">
        <f t="shared" si="67"/>
        <v>60.519130564478765</v>
      </c>
      <c r="J93" s="27">
        <f t="shared" si="51"/>
        <v>23057</v>
      </c>
      <c r="K93" s="27">
        <f t="shared" si="52"/>
        <v>13471.9128</v>
      </c>
      <c r="L93" s="27">
        <f t="shared" si="53"/>
        <v>4988.854</v>
      </c>
      <c r="M93" s="27">
        <f t="shared" si="68"/>
        <v>37.03151938453759</v>
      </c>
      <c r="N93" s="27">
        <f t="shared" si="69"/>
        <v>21.637047317517457</v>
      </c>
      <c r="O93" s="27">
        <f t="shared" si="54"/>
        <v>6207</v>
      </c>
      <c r="P93" s="27">
        <f t="shared" si="70"/>
        <v>3731.0276999999996</v>
      </c>
      <c r="Q93" s="27">
        <f t="shared" si="55"/>
        <v>1958.376</v>
      </c>
      <c r="R93" s="27">
        <f t="shared" si="71"/>
        <v>52.48891612356563</v>
      </c>
      <c r="S93" s="28">
        <f t="shared" si="72"/>
        <v>31.5510874818753</v>
      </c>
      <c r="T93" s="30">
        <v>1707</v>
      </c>
      <c r="U93" s="26">
        <v>1026.0777</v>
      </c>
      <c r="V93" s="30">
        <v>100.376</v>
      </c>
      <c r="W93" s="27">
        <f t="shared" si="73"/>
        <v>9.782495029372532</v>
      </c>
      <c r="X93" s="28">
        <f t="shared" si="74"/>
        <v>5.880257762155829</v>
      </c>
      <c r="Y93" s="30">
        <v>8030</v>
      </c>
      <c r="Z93" s="30">
        <v>4191.4191</v>
      </c>
      <c r="AA93" s="30">
        <v>2305.379</v>
      </c>
      <c r="AB93" s="27">
        <f t="shared" si="75"/>
        <v>55.00234992010223</v>
      </c>
      <c r="AC93" s="28">
        <f t="shared" si="76"/>
        <v>28.709576587795766</v>
      </c>
      <c r="AD93" s="30">
        <v>4500</v>
      </c>
      <c r="AE93" s="26">
        <f t="shared" si="56"/>
        <v>2704.95</v>
      </c>
      <c r="AF93" s="30">
        <v>1858</v>
      </c>
      <c r="AG93" s="27">
        <f t="shared" si="77"/>
        <v>68.6888851919629</v>
      </c>
      <c r="AH93" s="28">
        <f t="shared" si="78"/>
        <v>41.28888888888889</v>
      </c>
      <c r="AI93" s="30">
        <v>1030</v>
      </c>
      <c r="AJ93" s="30">
        <f t="shared" si="79"/>
        <v>959.9600000000002</v>
      </c>
      <c r="AK93" s="30">
        <v>175</v>
      </c>
      <c r="AL93" s="27">
        <f t="shared" si="80"/>
        <v>18.229926246926954</v>
      </c>
      <c r="AM93" s="28">
        <f t="shared" si="81"/>
        <v>16.990291262135923</v>
      </c>
      <c r="AN93" s="29">
        <v>0</v>
      </c>
      <c r="AO93" s="29"/>
      <c r="AP93" s="27"/>
      <c r="AQ93" s="27"/>
      <c r="AR93" s="28"/>
      <c r="AS93" s="29">
        <v>0</v>
      </c>
      <c r="AT93" s="29"/>
      <c r="AU93" s="28">
        <v>0</v>
      </c>
      <c r="AV93" s="28"/>
      <c r="AW93" s="28"/>
      <c r="AX93" s="28"/>
      <c r="AY93" s="30">
        <v>39296.1</v>
      </c>
      <c r="AZ93" s="30">
        <f t="shared" si="82"/>
        <v>32746.749999999996</v>
      </c>
      <c r="BA93" s="30">
        <v>32746.7</v>
      </c>
      <c r="BB93" s="28"/>
      <c r="BC93" s="28"/>
      <c r="BD93" s="28"/>
      <c r="BE93" s="138">
        <v>0</v>
      </c>
      <c r="BF93" s="30">
        <f t="shared" si="83"/>
        <v>0</v>
      </c>
      <c r="BG93" s="30">
        <v>0</v>
      </c>
      <c r="BH93" s="28"/>
      <c r="BI93" s="28"/>
      <c r="BJ93" s="30">
        <v>0</v>
      </c>
      <c r="BK93" s="28"/>
      <c r="BL93" s="28"/>
      <c r="BM93" s="28"/>
      <c r="BN93" s="27">
        <f t="shared" si="57"/>
        <v>2350</v>
      </c>
      <c r="BO93" s="27">
        <f t="shared" si="84"/>
        <v>1279.81</v>
      </c>
      <c r="BP93" s="27">
        <f t="shared" si="58"/>
        <v>96.809</v>
      </c>
      <c r="BQ93" s="27">
        <f t="shared" si="85"/>
        <v>7.564325954633891</v>
      </c>
      <c r="BR93" s="28">
        <f t="shared" si="86"/>
        <v>4.119531914893617</v>
      </c>
      <c r="BS93" s="30">
        <v>2350</v>
      </c>
      <c r="BT93" s="30">
        <v>1279.81</v>
      </c>
      <c r="BU93" s="30">
        <v>96.809</v>
      </c>
      <c r="BV93" s="30">
        <v>0</v>
      </c>
      <c r="BW93" s="30">
        <v>0</v>
      </c>
      <c r="BX93" s="30">
        <v>0</v>
      </c>
      <c r="BY93" s="30">
        <v>0</v>
      </c>
      <c r="BZ93" s="30">
        <v>0</v>
      </c>
      <c r="CA93" s="30">
        <v>0</v>
      </c>
      <c r="CB93" s="30">
        <v>0</v>
      </c>
      <c r="CC93" s="30">
        <v>0</v>
      </c>
      <c r="CD93" s="30">
        <v>0</v>
      </c>
      <c r="CE93" s="30">
        <v>0</v>
      </c>
      <c r="CF93" s="30">
        <v>0</v>
      </c>
      <c r="CG93" s="30">
        <v>0</v>
      </c>
      <c r="CH93" s="30">
        <v>0</v>
      </c>
      <c r="CI93" s="30">
        <v>0</v>
      </c>
      <c r="CJ93" s="30">
        <v>0</v>
      </c>
      <c r="CK93" s="30">
        <v>60</v>
      </c>
      <c r="CL93" s="30">
        <v>36.504</v>
      </c>
      <c r="CM93" s="30">
        <v>84.99</v>
      </c>
      <c r="CN93" s="30">
        <v>4180</v>
      </c>
      <c r="CO93" s="30">
        <v>2543.112</v>
      </c>
      <c r="CP93" s="30">
        <v>368.3</v>
      </c>
      <c r="CQ93" s="30">
        <v>2500</v>
      </c>
      <c r="CR93" s="30">
        <v>1521</v>
      </c>
      <c r="CS93" s="30">
        <v>0</v>
      </c>
      <c r="CT93" s="30">
        <v>0</v>
      </c>
      <c r="CU93" s="30">
        <v>0</v>
      </c>
      <c r="CV93" s="30">
        <v>0</v>
      </c>
      <c r="CW93" s="30">
        <v>0</v>
      </c>
      <c r="CX93" s="30">
        <v>0</v>
      </c>
      <c r="CY93" s="30">
        <v>0</v>
      </c>
      <c r="CZ93" s="30">
        <v>0</v>
      </c>
      <c r="DA93" s="30">
        <v>0</v>
      </c>
      <c r="DB93" s="30">
        <v>0</v>
      </c>
      <c r="DC93" s="30">
        <v>1200</v>
      </c>
      <c r="DD93" s="30">
        <v>730.08</v>
      </c>
      <c r="DE93" s="30">
        <v>0</v>
      </c>
      <c r="DF93" s="30">
        <v>0</v>
      </c>
      <c r="DG93" s="27">
        <f t="shared" si="59"/>
        <v>62353.1</v>
      </c>
      <c r="DH93" s="27">
        <f t="shared" si="60"/>
        <v>46218.6628</v>
      </c>
      <c r="DI93" s="27">
        <f t="shared" si="61"/>
        <v>37735.554000000004</v>
      </c>
      <c r="DJ93" s="28"/>
      <c r="DK93" s="28"/>
      <c r="DL93" s="28"/>
      <c r="DM93" s="30">
        <v>0</v>
      </c>
      <c r="DN93" s="30">
        <f t="shared" si="87"/>
        <v>0</v>
      </c>
      <c r="DO93" s="30">
        <v>0</v>
      </c>
      <c r="DP93" s="28"/>
      <c r="DQ93" s="28"/>
      <c r="DR93" s="28"/>
      <c r="DS93" s="28"/>
      <c r="DT93" s="28"/>
      <c r="DU93" s="30">
        <v>0</v>
      </c>
      <c r="DV93" s="28"/>
      <c r="DW93" s="28"/>
      <c r="DX93" s="28"/>
      <c r="DY93" s="30">
        <v>1600</v>
      </c>
      <c r="DZ93" s="30">
        <f t="shared" si="88"/>
        <v>1333.3333333333335</v>
      </c>
      <c r="EA93" s="30">
        <v>0</v>
      </c>
      <c r="EB93" s="28"/>
      <c r="EC93" s="27">
        <f t="shared" si="62"/>
        <v>1600</v>
      </c>
      <c r="ED93" s="27">
        <f t="shared" si="62"/>
        <v>1333.3333333333335</v>
      </c>
      <c r="EE93" s="27">
        <f t="shared" si="63"/>
        <v>0</v>
      </c>
      <c r="EH93" s="23"/>
      <c r="EJ93" s="23"/>
      <c r="EK93" s="23"/>
      <c r="EM93" s="23"/>
    </row>
    <row r="94" spans="1:143" s="22" customFormat="1" ht="20.25" customHeight="1">
      <c r="A94" s="20">
        <v>85</v>
      </c>
      <c r="B94" s="21" t="s">
        <v>132</v>
      </c>
      <c r="C94" s="26">
        <v>0.2677</v>
      </c>
      <c r="D94" s="26">
        <v>643.8001</v>
      </c>
      <c r="E94" s="27">
        <f t="shared" si="64"/>
        <v>66137.6</v>
      </c>
      <c r="F94" s="27">
        <f t="shared" si="65"/>
        <v>47857.97240666667</v>
      </c>
      <c r="G94" s="27">
        <f t="shared" si="50"/>
        <v>46745.9205</v>
      </c>
      <c r="H94" s="27">
        <f t="shared" si="66"/>
        <v>97.67634972660947</v>
      </c>
      <c r="I94" s="27">
        <f t="shared" si="67"/>
        <v>70.67979560794464</v>
      </c>
      <c r="J94" s="27">
        <f t="shared" si="51"/>
        <v>27438.9</v>
      </c>
      <c r="K94" s="27">
        <f t="shared" si="52"/>
        <v>15609.05574</v>
      </c>
      <c r="L94" s="27">
        <f t="shared" si="53"/>
        <v>14496.9205</v>
      </c>
      <c r="M94" s="27">
        <f t="shared" si="68"/>
        <v>92.87506394669329</v>
      </c>
      <c r="N94" s="27">
        <f t="shared" si="69"/>
        <v>52.83346088946714</v>
      </c>
      <c r="O94" s="27">
        <f t="shared" si="54"/>
        <v>6500</v>
      </c>
      <c r="P94" s="27">
        <f t="shared" si="70"/>
        <v>3907.15</v>
      </c>
      <c r="Q94" s="27">
        <f t="shared" si="55"/>
        <v>4560.436</v>
      </c>
      <c r="R94" s="27">
        <f t="shared" si="71"/>
        <v>116.72026924996479</v>
      </c>
      <c r="S94" s="28">
        <f t="shared" si="72"/>
        <v>70.16055384615385</v>
      </c>
      <c r="T94" s="30">
        <v>550</v>
      </c>
      <c r="U94" s="26">
        <v>330.605</v>
      </c>
      <c r="V94" s="30">
        <v>7.936</v>
      </c>
      <c r="W94" s="27">
        <f t="shared" si="73"/>
        <v>2.4004476641309114</v>
      </c>
      <c r="X94" s="28">
        <f t="shared" si="74"/>
        <v>1.442909090909091</v>
      </c>
      <c r="Y94" s="30">
        <v>12500</v>
      </c>
      <c r="Z94" s="30">
        <v>6524.625</v>
      </c>
      <c r="AA94" s="30">
        <v>6880.602</v>
      </c>
      <c r="AB94" s="27">
        <f t="shared" si="75"/>
        <v>105.45589976435427</v>
      </c>
      <c r="AC94" s="28">
        <f t="shared" si="76"/>
        <v>55.044816</v>
      </c>
      <c r="AD94" s="30">
        <v>5950</v>
      </c>
      <c r="AE94" s="26">
        <f t="shared" si="56"/>
        <v>3576.545</v>
      </c>
      <c r="AF94" s="30">
        <v>4552.5</v>
      </c>
      <c r="AG94" s="27">
        <f t="shared" si="77"/>
        <v>127.28764771588223</v>
      </c>
      <c r="AH94" s="28">
        <f t="shared" si="78"/>
        <v>76.5126050420168</v>
      </c>
      <c r="AI94" s="30">
        <v>232</v>
      </c>
      <c r="AJ94" s="30">
        <f t="shared" si="79"/>
        <v>216.224</v>
      </c>
      <c r="AK94" s="30">
        <v>261.5</v>
      </c>
      <c r="AL94" s="27">
        <f t="shared" si="80"/>
        <v>120.93939618173746</v>
      </c>
      <c r="AM94" s="28">
        <f t="shared" si="81"/>
        <v>112.71551724137932</v>
      </c>
      <c r="AN94" s="29">
        <v>0</v>
      </c>
      <c r="AO94" s="29"/>
      <c r="AP94" s="27"/>
      <c r="AQ94" s="27"/>
      <c r="AR94" s="28"/>
      <c r="AS94" s="29">
        <v>0</v>
      </c>
      <c r="AT94" s="29"/>
      <c r="AU94" s="28">
        <v>0</v>
      </c>
      <c r="AV94" s="28"/>
      <c r="AW94" s="28"/>
      <c r="AX94" s="28"/>
      <c r="AY94" s="30">
        <v>38698.7</v>
      </c>
      <c r="AZ94" s="30">
        <f t="shared" si="82"/>
        <v>32248.916666666664</v>
      </c>
      <c r="BA94" s="30">
        <v>32249</v>
      </c>
      <c r="BB94" s="28"/>
      <c r="BC94" s="28"/>
      <c r="BD94" s="28"/>
      <c r="BE94" s="138">
        <v>0</v>
      </c>
      <c r="BF94" s="30">
        <f t="shared" si="83"/>
        <v>0</v>
      </c>
      <c r="BG94" s="30">
        <v>0</v>
      </c>
      <c r="BH94" s="28"/>
      <c r="BI94" s="28"/>
      <c r="BJ94" s="30">
        <v>0</v>
      </c>
      <c r="BK94" s="28"/>
      <c r="BL94" s="28"/>
      <c r="BM94" s="28"/>
      <c r="BN94" s="27">
        <f t="shared" si="57"/>
        <v>501.9</v>
      </c>
      <c r="BO94" s="27">
        <f t="shared" si="84"/>
        <v>273.33474</v>
      </c>
      <c r="BP94" s="27">
        <f t="shared" si="58"/>
        <v>276</v>
      </c>
      <c r="BQ94" s="27">
        <f t="shared" si="85"/>
        <v>100.97509010380459</v>
      </c>
      <c r="BR94" s="28">
        <f t="shared" si="86"/>
        <v>54.99103407053199</v>
      </c>
      <c r="BS94" s="30">
        <v>393.9</v>
      </c>
      <c r="BT94" s="30">
        <v>214.51793999999998</v>
      </c>
      <c r="BU94" s="30">
        <v>240</v>
      </c>
      <c r="BV94" s="30">
        <v>0</v>
      </c>
      <c r="BW94" s="30">
        <v>0</v>
      </c>
      <c r="BX94" s="30">
        <v>0</v>
      </c>
      <c r="BY94" s="30">
        <v>0</v>
      </c>
      <c r="BZ94" s="30">
        <v>0</v>
      </c>
      <c r="CA94" s="30">
        <v>0</v>
      </c>
      <c r="CB94" s="30">
        <v>108</v>
      </c>
      <c r="CC94" s="30">
        <v>58.81680000000001</v>
      </c>
      <c r="CD94" s="30">
        <v>36</v>
      </c>
      <c r="CE94" s="30">
        <v>0</v>
      </c>
      <c r="CF94" s="30">
        <v>0</v>
      </c>
      <c r="CG94" s="30">
        <v>0</v>
      </c>
      <c r="CH94" s="30">
        <v>0</v>
      </c>
      <c r="CI94" s="30">
        <v>0</v>
      </c>
      <c r="CJ94" s="30">
        <v>0</v>
      </c>
      <c r="CK94" s="30">
        <v>0</v>
      </c>
      <c r="CL94" s="30">
        <v>0</v>
      </c>
      <c r="CM94" s="30">
        <v>0</v>
      </c>
      <c r="CN94" s="30">
        <v>7105</v>
      </c>
      <c r="CO94" s="30">
        <v>4322.682</v>
      </c>
      <c r="CP94" s="30">
        <v>2468.3825</v>
      </c>
      <c r="CQ94" s="30">
        <v>3305</v>
      </c>
      <c r="CR94" s="30">
        <v>2010.762</v>
      </c>
      <c r="CS94" s="30">
        <v>600</v>
      </c>
      <c r="CT94" s="30">
        <v>0</v>
      </c>
      <c r="CU94" s="30">
        <v>0</v>
      </c>
      <c r="CV94" s="30">
        <v>0</v>
      </c>
      <c r="CW94" s="30">
        <v>0</v>
      </c>
      <c r="CX94" s="30">
        <v>0</v>
      </c>
      <c r="CY94" s="30">
        <v>0</v>
      </c>
      <c r="CZ94" s="30">
        <v>0</v>
      </c>
      <c r="DA94" s="30">
        <v>0</v>
      </c>
      <c r="DB94" s="30">
        <v>0</v>
      </c>
      <c r="DC94" s="30">
        <v>600</v>
      </c>
      <c r="DD94" s="30">
        <v>365.04</v>
      </c>
      <c r="DE94" s="30">
        <v>50</v>
      </c>
      <c r="DF94" s="30">
        <v>0</v>
      </c>
      <c r="DG94" s="27">
        <f t="shared" si="59"/>
        <v>66137.6</v>
      </c>
      <c r="DH94" s="27">
        <f t="shared" si="60"/>
        <v>47857.97240666667</v>
      </c>
      <c r="DI94" s="27">
        <f t="shared" si="61"/>
        <v>46745.9205</v>
      </c>
      <c r="DJ94" s="28"/>
      <c r="DK94" s="28"/>
      <c r="DL94" s="28"/>
      <c r="DM94" s="30">
        <v>0</v>
      </c>
      <c r="DN94" s="30">
        <f t="shared" si="87"/>
        <v>0</v>
      </c>
      <c r="DO94" s="30">
        <v>0</v>
      </c>
      <c r="DP94" s="28"/>
      <c r="DQ94" s="28"/>
      <c r="DR94" s="28"/>
      <c r="DS94" s="28"/>
      <c r="DT94" s="28"/>
      <c r="DU94" s="30">
        <v>0</v>
      </c>
      <c r="DV94" s="28"/>
      <c r="DW94" s="28"/>
      <c r="DX94" s="28"/>
      <c r="DY94" s="30">
        <v>2265</v>
      </c>
      <c r="DZ94" s="30">
        <f t="shared" si="88"/>
        <v>1887.5</v>
      </c>
      <c r="EA94" s="30">
        <v>702</v>
      </c>
      <c r="EB94" s="28"/>
      <c r="EC94" s="27">
        <f t="shared" si="62"/>
        <v>2265</v>
      </c>
      <c r="ED94" s="27">
        <f t="shared" si="62"/>
        <v>1887.5</v>
      </c>
      <c r="EE94" s="27">
        <f t="shared" si="63"/>
        <v>702</v>
      </c>
      <c r="EH94" s="23"/>
      <c r="EJ94" s="23"/>
      <c r="EK94" s="23"/>
      <c r="EM94" s="23"/>
    </row>
    <row r="95" spans="1:143" s="22" customFormat="1" ht="20.25" customHeight="1">
      <c r="A95" s="20">
        <v>86</v>
      </c>
      <c r="B95" s="21" t="s">
        <v>133</v>
      </c>
      <c r="C95" s="26">
        <v>45.5042</v>
      </c>
      <c r="D95" s="26">
        <v>277.9878</v>
      </c>
      <c r="E95" s="27">
        <f t="shared" si="64"/>
        <v>5072.7</v>
      </c>
      <c r="F95" s="27">
        <f t="shared" si="65"/>
        <v>3878.291866666667</v>
      </c>
      <c r="G95" s="27">
        <f t="shared" si="50"/>
        <v>3991.5399999999995</v>
      </c>
      <c r="H95" s="27">
        <f t="shared" si="66"/>
        <v>102.92005184825524</v>
      </c>
      <c r="I95" s="27">
        <f t="shared" si="67"/>
        <v>78.68669544818341</v>
      </c>
      <c r="J95" s="27">
        <f t="shared" si="51"/>
        <v>1572.7</v>
      </c>
      <c r="K95" s="27">
        <f t="shared" si="52"/>
        <v>961.6252</v>
      </c>
      <c r="L95" s="27">
        <f t="shared" si="53"/>
        <v>1074.94</v>
      </c>
      <c r="M95" s="27">
        <f t="shared" si="68"/>
        <v>111.78367621813572</v>
      </c>
      <c r="N95" s="27">
        <f t="shared" si="69"/>
        <v>68.34997138678706</v>
      </c>
      <c r="O95" s="27">
        <f t="shared" si="54"/>
        <v>700</v>
      </c>
      <c r="P95" s="27">
        <f t="shared" si="70"/>
        <v>420.77</v>
      </c>
      <c r="Q95" s="27">
        <f t="shared" si="55"/>
        <v>307.6</v>
      </c>
      <c r="R95" s="27">
        <f t="shared" si="71"/>
        <v>73.10407110773107</v>
      </c>
      <c r="S95" s="28">
        <f t="shared" si="72"/>
        <v>43.94285714285714</v>
      </c>
      <c r="T95" s="30">
        <v>0</v>
      </c>
      <c r="U95" s="26">
        <v>0</v>
      </c>
      <c r="V95" s="30">
        <v>0</v>
      </c>
      <c r="W95" s="27" t="e">
        <f t="shared" si="73"/>
        <v>#DIV/0!</v>
      </c>
      <c r="X95" s="28" t="e">
        <f t="shared" si="74"/>
        <v>#DIV/0!</v>
      </c>
      <c r="Y95" s="30">
        <v>440</v>
      </c>
      <c r="Z95" s="30">
        <v>229.66680000000002</v>
      </c>
      <c r="AA95" s="30">
        <v>439.9</v>
      </c>
      <c r="AB95" s="27">
        <f t="shared" si="75"/>
        <v>191.53835034058034</v>
      </c>
      <c r="AC95" s="28">
        <f t="shared" si="76"/>
        <v>99.97727272727272</v>
      </c>
      <c r="AD95" s="30">
        <v>700</v>
      </c>
      <c r="AE95" s="26">
        <f t="shared" si="56"/>
        <v>420.77</v>
      </c>
      <c r="AF95" s="30">
        <v>307.6</v>
      </c>
      <c r="AG95" s="27">
        <f t="shared" si="77"/>
        <v>73.10407110773107</v>
      </c>
      <c r="AH95" s="28">
        <f t="shared" si="78"/>
        <v>43.94285714285714</v>
      </c>
      <c r="AI95" s="30">
        <v>177.7</v>
      </c>
      <c r="AJ95" s="30">
        <f t="shared" si="79"/>
        <v>165.6164</v>
      </c>
      <c r="AK95" s="30">
        <v>177.8</v>
      </c>
      <c r="AL95" s="27">
        <f t="shared" si="80"/>
        <v>107.35651783277503</v>
      </c>
      <c r="AM95" s="28">
        <f t="shared" si="81"/>
        <v>100.05627462014633</v>
      </c>
      <c r="AN95" s="29">
        <v>0</v>
      </c>
      <c r="AO95" s="29"/>
      <c r="AP95" s="27"/>
      <c r="AQ95" s="27"/>
      <c r="AR95" s="28"/>
      <c r="AS95" s="29">
        <v>0</v>
      </c>
      <c r="AT95" s="29"/>
      <c r="AU95" s="28">
        <v>0</v>
      </c>
      <c r="AV95" s="28"/>
      <c r="AW95" s="28"/>
      <c r="AX95" s="28"/>
      <c r="AY95" s="30">
        <v>3500</v>
      </c>
      <c r="AZ95" s="30">
        <f t="shared" si="82"/>
        <v>2916.666666666667</v>
      </c>
      <c r="BA95" s="30">
        <v>2916.6</v>
      </c>
      <c r="BB95" s="28"/>
      <c r="BC95" s="28"/>
      <c r="BD95" s="28"/>
      <c r="BE95" s="138">
        <v>0</v>
      </c>
      <c r="BF95" s="30">
        <f t="shared" si="83"/>
        <v>0</v>
      </c>
      <c r="BG95" s="30">
        <v>0</v>
      </c>
      <c r="BH95" s="28"/>
      <c r="BI95" s="28"/>
      <c r="BJ95" s="30">
        <v>0</v>
      </c>
      <c r="BK95" s="28"/>
      <c r="BL95" s="28"/>
      <c r="BM95" s="28"/>
      <c r="BN95" s="27">
        <f t="shared" si="57"/>
        <v>150</v>
      </c>
      <c r="BO95" s="27">
        <f t="shared" si="84"/>
        <v>81.69</v>
      </c>
      <c r="BP95" s="27">
        <f t="shared" si="58"/>
        <v>149.64</v>
      </c>
      <c r="BQ95" s="27">
        <f t="shared" si="85"/>
        <v>183.18031582813072</v>
      </c>
      <c r="BR95" s="28">
        <f t="shared" si="86"/>
        <v>99.75999999999999</v>
      </c>
      <c r="BS95" s="30">
        <v>150</v>
      </c>
      <c r="BT95" s="30">
        <v>81.69</v>
      </c>
      <c r="BU95" s="30">
        <v>149.64</v>
      </c>
      <c r="BV95" s="30">
        <v>0</v>
      </c>
      <c r="BW95" s="30">
        <v>0</v>
      </c>
      <c r="BX95" s="30">
        <v>0</v>
      </c>
      <c r="BY95" s="30">
        <v>0</v>
      </c>
      <c r="BZ95" s="30">
        <v>0</v>
      </c>
      <c r="CA95" s="30">
        <v>0</v>
      </c>
      <c r="CB95" s="30">
        <v>0</v>
      </c>
      <c r="CC95" s="30">
        <v>0</v>
      </c>
      <c r="CD95" s="30">
        <v>0</v>
      </c>
      <c r="CE95" s="30">
        <v>0</v>
      </c>
      <c r="CF95" s="30">
        <v>0</v>
      </c>
      <c r="CG95" s="30">
        <v>0</v>
      </c>
      <c r="CH95" s="30">
        <v>0</v>
      </c>
      <c r="CI95" s="30">
        <v>0</v>
      </c>
      <c r="CJ95" s="30">
        <v>0</v>
      </c>
      <c r="CK95" s="30">
        <v>0</v>
      </c>
      <c r="CL95" s="30">
        <v>0</v>
      </c>
      <c r="CM95" s="30">
        <v>0</v>
      </c>
      <c r="CN95" s="30">
        <v>105</v>
      </c>
      <c r="CO95" s="30">
        <v>63.882000000000005</v>
      </c>
      <c r="CP95" s="30">
        <v>0</v>
      </c>
      <c r="CQ95" s="30">
        <v>105</v>
      </c>
      <c r="CR95" s="30">
        <v>63.882000000000005</v>
      </c>
      <c r="CS95" s="30">
        <v>0</v>
      </c>
      <c r="CT95" s="30">
        <v>0</v>
      </c>
      <c r="CU95" s="30">
        <v>0</v>
      </c>
      <c r="CV95" s="30">
        <v>0</v>
      </c>
      <c r="CW95" s="30">
        <v>0</v>
      </c>
      <c r="CX95" s="30">
        <v>0</v>
      </c>
      <c r="CY95" s="30">
        <v>0</v>
      </c>
      <c r="CZ95" s="30">
        <v>0</v>
      </c>
      <c r="DA95" s="30">
        <v>0</v>
      </c>
      <c r="DB95" s="30">
        <v>0</v>
      </c>
      <c r="DC95" s="30">
        <v>0</v>
      </c>
      <c r="DD95" s="30">
        <v>0</v>
      </c>
      <c r="DE95" s="30">
        <v>0</v>
      </c>
      <c r="DF95" s="30">
        <v>0</v>
      </c>
      <c r="DG95" s="27">
        <f t="shared" si="59"/>
        <v>5072.7</v>
      </c>
      <c r="DH95" s="27">
        <f t="shared" si="60"/>
        <v>3878.291866666667</v>
      </c>
      <c r="DI95" s="27">
        <f t="shared" si="61"/>
        <v>3991.5399999999995</v>
      </c>
      <c r="DJ95" s="28"/>
      <c r="DK95" s="28"/>
      <c r="DL95" s="28"/>
      <c r="DM95" s="30">
        <v>0</v>
      </c>
      <c r="DN95" s="30">
        <f t="shared" si="87"/>
        <v>0</v>
      </c>
      <c r="DO95" s="30">
        <v>0</v>
      </c>
      <c r="DP95" s="28"/>
      <c r="DQ95" s="28"/>
      <c r="DR95" s="28"/>
      <c r="DS95" s="28"/>
      <c r="DT95" s="28"/>
      <c r="DU95" s="30">
        <v>0</v>
      </c>
      <c r="DV95" s="28"/>
      <c r="DW95" s="28"/>
      <c r="DX95" s="28"/>
      <c r="DY95" s="30">
        <v>0</v>
      </c>
      <c r="DZ95" s="30">
        <f t="shared" si="88"/>
        <v>0</v>
      </c>
      <c r="EA95" s="30">
        <v>0</v>
      </c>
      <c r="EB95" s="28"/>
      <c r="EC95" s="27">
        <f t="shared" si="62"/>
        <v>0</v>
      </c>
      <c r="ED95" s="27">
        <f t="shared" si="62"/>
        <v>0</v>
      </c>
      <c r="EE95" s="27">
        <f t="shared" si="63"/>
        <v>0</v>
      </c>
      <c r="EH95" s="23"/>
      <c r="EJ95" s="23"/>
      <c r="EK95" s="23"/>
      <c r="EM95" s="23"/>
    </row>
    <row r="96" spans="1:143" s="22" customFormat="1" ht="20.25" customHeight="1">
      <c r="A96" s="20">
        <v>87</v>
      </c>
      <c r="B96" s="21" t="s">
        <v>134</v>
      </c>
      <c r="C96" s="26">
        <v>669.0544</v>
      </c>
      <c r="D96" s="26">
        <v>77.7518</v>
      </c>
      <c r="E96" s="27">
        <f t="shared" si="64"/>
        <v>16272.7</v>
      </c>
      <c r="F96" s="27">
        <f t="shared" si="65"/>
        <v>12263.320666666668</v>
      </c>
      <c r="G96" s="27">
        <f t="shared" si="50"/>
        <v>14008.632</v>
      </c>
      <c r="H96" s="27">
        <f t="shared" si="66"/>
        <v>114.23196359920131</v>
      </c>
      <c r="I96" s="27">
        <f t="shared" si="67"/>
        <v>86.08670964253012</v>
      </c>
      <c r="J96" s="27">
        <f t="shared" si="51"/>
        <v>5216</v>
      </c>
      <c r="K96" s="27">
        <f t="shared" si="52"/>
        <v>3049.4040000000005</v>
      </c>
      <c r="L96" s="27">
        <f t="shared" si="53"/>
        <v>4794.732</v>
      </c>
      <c r="M96" s="27">
        <f t="shared" si="68"/>
        <v>157.23505314481122</v>
      </c>
      <c r="N96" s="27">
        <f t="shared" si="69"/>
        <v>91.92354294478527</v>
      </c>
      <c r="O96" s="27">
        <f t="shared" si="54"/>
        <v>3020</v>
      </c>
      <c r="P96" s="27">
        <f t="shared" si="70"/>
        <v>1815.322</v>
      </c>
      <c r="Q96" s="27">
        <f t="shared" si="55"/>
        <v>3340.59</v>
      </c>
      <c r="R96" s="27">
        <f t="shared" si="71"/>
        <v>184.02189804343254</v>
      </c>
      <c r="S96" s="28">
        <f t="shared" si="72"/>
        <v>110.61556291390728</v>
      </c>
      <c r="T96" s="30">
        <v>20</v>
      </c>
      <c r="U96" s="26">
        <v>12.022</v>
      </c>
      <c r="V96" s="30">
        <v>0</v>
      </c>
      <c r="W96" s="27">
        <f t="shared" si="73"/>
        <v>0</v>
      </c>
      <c r="X96" s="28">
        <f t="shared" si="74"/>
        <v>0</v>
      </c>
      <c r="Y96" s="30">
        <v>1140</v>
      </c>
      <c r="Z96" s="30">
        <v>595.0458000000001</v>
      </c>
      <c r="AA96" s="30">
        <v>782.9</v>
      </c>
      <c r="AB96" s="27">
        <f t="shared" si="75"/>
        <v>131.56970438241896</v>
      </c>
      <c r="AC96" s="28">
        <f t="shared" si="76"/>
        <v>68.67543859649122</v>
      </c>
      <c r="AD96" s="30">
        <v>3000</v>
      </c>
      <c r="AE96" s="26">
        <f t="shared" si="56"/>
        <v>1803.3</v>
      </c>
      <c r="AF96" s="30">
        <v>3340.59</v>
      </c>
      <c r="AG96" s="27">
        <f t="shared" si="77"/>
        <v>185.24871069705543</v>
      </c>
      <c r="AH96" s="28">
        <f t="shared" si="78"/>
        <v>111.35300000000001</v>
      </c>
      <c r="AI96" s="30">
        <v>44</v>
      </c>
      <c r="AJ96" s="30">
        <f t="shared" si="79"/>
        <v>41.008</v>
      </c>
      <c r="AK96" s="30">
        <v>39</v>
      </c>
      <c r="AL96" s="27">
        <f t="shared" si="80"/>
        <v>95.10339445961763</v>
      </c>
      <c r="AM96" s="28">
        <f t="shared" si="81"/>
        <v>88.63636363636364</v>
      </c>
      <c r="AN96" s="29">
        <v>0</v>
      </c>
      <c r="AO96" s="29"/>
      <c r="AP96" s="27"/>
      <c r="AQ96" s="27"/>
      <c r="AR96" s="28"/>
      <c r="AS96" s="29">
        <v>0</v>
      </c>
      <c r="AT96" s="29"/>
      <c r="AU96" s="28">
        <v>0</v>
      </c>
      <c r="AV96" s="28"/>
      <c r="AW96" s="28"/>
      <c r="AX96" s="28"/>
      <c r="AY96" s="30">
        <v>11056.7</v>
      </c>
      <c r="AZ96" s="30">
        <f t="shared" si="82"/>
        <v>9213.916666666668</v>
      </c>
      <c r="BA96" s="30">
        <v>9213.9</v>
      </c>
      <c r="BB96" s="28"/>
      <c r="BC96" s="28"/>
      <c r="BD96" s="28"/>
      <c r="BE96" s="138">
        <v>0</v>
      </c>
      <c r="BF96" s="30">
        <f t="shared" si="83"/>
        <v>0</v>
      </c>
      <c r="BG96" s="30">
        <v>0</v>
      </c>
      <c r="BH96" s="28"/>
      <c r="BI96" s="28"/>
      <c r="BJ96" s="30">
        <v>0</v>
      </c>
      <c r="BK96" s="28"/>
      <c r="BL96" s="28"/>
      <c r="BM96" s="28"/>
      <c r="BN96" s="27">
        <f t="shared" si="57"/>
        <v>277</v>
      </c>
      <c r="BO96" s="27">
        <f t="shared" si="84"/>
        <v>150.8542</v>
      </c>
      <c r="BP96" s="27">
        <f t="shared" si="58"/>
        <v>229.6</v>
      </c>
      <c r="BQ96" s="27">
        <f t="shared" si="85"/>
        <v>152.19993874880515</v>
      </c>
      <c r="BR96" s="28">
        <f t="shared" si="86"/>
        <v>82.88808664259928</v>
      </c>
      <c r="BS96" s="30">
        <v>205</v>
      </c>
      <c r="BT96" s="30">
        <v>111.64299999999999</v>
      </c>
      <c r="BU96" s="30">
        <v>169.6</v>
      </c>
      <c r="BV96" s="30">
        <v>0</v>
      </c>
      <c r="BW96" s="30">
        <v>0</v>
      </c>
      <c r="BX96" s="30">
        <v>0</v>
      </c>
      <c r="BY96" s="30">
        <v>0</v>
      </c>
      <c r="BZ96" s="30">
        <v>0</v>
      </c>
      <c r="CA96" s="30">
        <v>0</v>
      </c>
      <c r="CB96" s="30">
        <v>72</v>
      </c>
      <c r="CC96" s="30">
        <v>39.2112</v>
      </c>
      <c r="CD96" s="30">
        <v>60</v>
      </c>
      <c r="CE96" s="30">
        <v>0</v>
      </c>
      <c r="CF96" s="30">
        <v>0</v>
      </c>
      <c r="CG96" s="30">
        <v>0</v>
      </c>
      <c r="CH96" s="30">
        <v>0</v>
      </c>
      <c r="CI96" s="30">
        <v>0</v>
      </c>
      <c r="CJ96" s="30">
        <v>0</v>
      </c>
      <c r="CK96" s="30">
        <v>0</v>
      </c>
      <c r="CL96" s="30">
        <v>0</v>
      </c>
      <c r="CM96" s="30">
        <v>0</v>
      </c>
      <c r="CN96" s="30">
        <v>640</v>
      </c>
      <c r="CO96" s="30">
        <v>389.37600000000003</v>
      </c>
      <c r="CP96" s="30">
        <v>311.7</v>
      </c>
      <c r="CQ96" s="30">
        <v>610</v>
      </c>
      <c r="CR96" s="30">
        <v>371.124</v>
      </c>
      <c r="CS96" s="30">
        <v>286.7</v>
      </c>
      <c r="CT96" s="30">
        <v>95</v>
      </c>
      <c r="CU96" s="30">
        <v>57.798</v>
      </c>
      <c r="CV96" s="30">
        <v>90.942</v>
      </c>
      <c r="CW96" s="30">
        <v>0</v>
      </c>
      <c r="CX96" s="30">
        <v>0</v>
      </c>
      <c r="CY96" s="30">
        <v>0</v>
      </c>
      <c r="CZ96" s="30">
        <v>0</v>
      </c>
      <c r="DA96" s="30">
        <v>0</v>
      </c>
      <c r="DB96" s="30">
        <v>0</v>
      </c>
      <c r="DC96" s="30">
        <v>0</v>
      </c>
      <c r="DD96" s="30">
        <v>0</v>
      </c>
      <c r="DE96" s="30">
        <v>0</v>
      </c>
      <c r="DF96" s="30">
        <v>0</v>
      </c>
      <c r="DG96" s="27">
        <f t="shared" si="59"/>
        <v>16272.7</v>
      </c>
      <c r="DH96" s="27">
        <f t="shared" si="60"/>
        <v>12263.320666666668</v>
      </c>
      <c r="DI96" s="27">
        <f t="shared" si="61"/>
        <v>14008.632</v>
      </c>
      <c r="DJ96" s="28"/>
      <c r="DK96" s="28"/>
      <c r="DL96" s="28"/>
      <c r="DM96" s="30">
        <v>0</v>
      </c>
      <c r="DN96" s="30">
        <f t="shared" si="87"/>
        <v>0</v>
      </c>
      <c r="DO96" s="30">
        <v>0</v>
      </c>
      <c r="DP96" s="28"/>
      <c r="DQ96" s="28"/>
      <c r="DR96" s="28"/>
      <c r="DS96" s="28"/>
      <c r="DT96" s="28"/>
      <c r="DU96" s="30">
        <v>0</v>
      </c>
      <c r="DV96" s="28"/>
      <c r="DW96" s="28"/>
      <c r="DX96" s="28"/>
      <c r="DY96" s="30">
        <v>795</v>
      </c>
      <c r="DZ96" s="30">
        <f t="shared" si="88"/>
        <v>662.5</v>
      </c>
      <c r="EA96" s="30">
        <v>795</v>
      </c>
      <c r="EB96" s="28"/>
      <c r="EC96" s="27">
        <f t="shared" si="62"/>
        <v>795</v>
      </c>
      <c r="ED96" s="27">
        <f t="shared" si="62"/>
        <v>662.5</v>
      </c>
      <c r="EE96" s="27">
        <f t="shared" si="63"/>
        <v>795</v>
      </c>
      <c r="EH96" s="23"/>
      <c r="EJ96" s="23"/>
      <c r="EK96" s="23"/>
      <c r="EM96" s="23"/>
    </row>
    <row r="97" spans="1:143" s="22" customFormat="1" ht="20.25" customHeight="1">
      <c r="A97" s="20">
        <v>88</v>
      </c>
      <c r="B97" s="21" t="s">
        <v>135</v>
      </c>
      <c r="C97" s="26">
        <v>222.7183</v>
      </c>
      <c r="D97" s="26">
        <v>0.0366</v>
      </c>
      <c r="E97" s="27">
        <f t="shared" si="64"/>
        <v>20833.7</v>
      </c>
      <c r="F97" s="27">
        <f t="shared" si="65"/>
        <v>16200.940213333333</v>
      </c>
      <c r="G97" s="27">
        <f t="shared" si="50"/>
        <v>18322.7893</v>
      </c>
      <c r="H97" s="27">
        <f t="shared" si="66"/>
        <v>113.09707374217943</v>
      </c>
      <c r="I97" s="27">
        <f t="shared" si="67"/>
        <v>87.94784075800266</v>
      </c>
      <c r="J97" s="27">
        <f t="shared" si="51"/>
        <v>4783</v>
      </c>
      <c r="K97" s="27">
        <f t="shared" si="52"/>
        <v>2825.3568799999994</v>
      </c>
      <c r="L97" s="27">
        <f t="shared" si="53"/>
        <v>4196.089300000001</v>
      </c>
      <c r="M97" s="27">
        <f t="shared" si="68"/>
        <v>148.51537268452972</v>
      </c>
      <c r="N97" s="27">
        <f t="shared" si="69"/>
        <v>87.72923478988083</v>
      </c>
      <c r="O97" s="27">
        <f t="shared" si="54"/>
        <v>2320</v>
      </c>
      <c r="P97" s="27">
        <f t="shared" si="70"/>
        <v>1394.5520000000001</v>
      </c>
      <c r="Q97" s="27">
        <f t="shared" si="55"/>
        <v>3179.192</v>
      </c>
      <c r="R97" s="27">
        <f t="shared" si="71"/>
        <v>227.97228070376724</v>
      </c>
      <c r="S97" s="28">
        <f t="shared" si="72"/>
        <v>137.03413793103448</v>
      </c>
      <c r="T97" s="30">
        <v>840</v>
      </c>
      <c r="U97" s="26">
        <v>504.92400000000004</v>
      </c>
      <c r="V97" s="30">
        <v>1236.239</v>
      </c>
      <c r="W97" s="27">
        <f t="shared" si="73"/>
        <v>244.83664868376232</v>
      </c>
      <c r="X97" s="28">
        <f t="shared" si="74"/>
        <v>147.17130952380953</v>
      </c>
      <c r="Y97" s="30">
        <v>904</v>
      </c>
      <c r="Z97" s="30">
        <v>471.86087999999995</v>
      </c>
      <c r="AA97" s="30">
        <v>558.282</v>
      </c>
      <c r="AB97" s="27">
        <f t="shared" si="75"/>
        <v>118.31495757817434</v>
      </c>
      <c r="AC97" s="28">
        <f t="shared" si="76"/>
        <v>61.75685840707965</v>
      </c>
      <c r="AD97" s="30">
        <v>1480</v>
      </c>
      <c r="AE97" s="26">
        <f t="shared" si="56"/>
        <v>889.628</v>
      </c>
      <c r="AF97" s="30">
        <v>1942.953</v>
      </c>
      <c r="AG97" s="27">
        <f t="shared" si="77"/>
        <v>218.40061239079702</v>
      </c>
      <c r="AH97" s="28">
        <f t="shared" si="78"/>
        <v>131.2806081081081</v>
      </c>
      <c r="AI97" s="30">
        <v>80</v>
      </c>
      <c r="AJ97" s="30">
        <f t="shared" si="79"/>
        <v>74.56</v>
      </c>
      <c r="AK97" s="30">
        <v>60</v>
      </c>
      <c r="AL97" s="27">
        <f t="shared" si="80"/>
        <v>80.47210300429184</v>
      </c>
      <c r="AM97" s="28">
        <f t="shared" si="81"/>
        <v>75</v>
      </c>
      <c r="AN97" s="29">
        <v>0</v>
      </c>
      <c r="AO97" s="29"/>
      <c r="AP97" s="27"/>
      <c r="AQ97" s="27"/>
      <c r="AR97" s="28"/>
      <c r="AS97" s="29">
        <v>0</v>
      </c>
      <c r="AT97" s="29"/>
      <c r="AU97" s="28">
        <v>0</v>
      </c>
      <c r="AV97" s="28"/>
      <c r="AW97" s="28"/>
      <c r="AX97" s="28"/>
      <c r="AY97" s="30">
        <v>11543.5</v>
      </c>
      <c r="AZ97" s="30">
        <f t="shared" si="82"/>
        <v>9619.583333333334</v>
      </c>
      <c r="BA97" s="30">
        <v>9619.5</v>
      </c>
      <c r="BB97" s="28"/>
      <c r="BC97" s="28"/>
      <c r="BD97" s="28"/>
      <c r="BE97" s="138">
        <v>0</v>
      </c>
      <c r="BF97" s="30">
        <f t="shared" si="83"/>
        <v>0</v>
      </c>
      <c r="BG97" s="30">
        <v>0</v>
      </c>
      <c r="BH97" s="28"/>
      <c r="BI97" s="28"/>
      <c r="BJ97" s="30">
        <v>0</v>
      </c>
      <c r="BK97" s="28"/>
      <c r="BL97" s="28"/>
      <c r="BM97" s="28"/>
      <c r="BN97" s="27">
        <f t="shared" si="57"/>
        <v>242</v>
      </c>
      <c r="BO97" s="27">
        <f t="shared" si="84"/>
        <v>131.79319999999998</v>
      </c>
      <c r="BP97" s="27">
        <f t="shared" si="58"/>
        <v>94.668</v>
      </c>
      <c r="BQ97" s="27">
        <f t="shared" si="85"/>
        <v>71.83071660753363</v>
      </c>
      <c r="BR97" s="28">
        <f t="shared" si="86"/>
        <v>39.11900826446281</v>
      </c>
      <c r="BS97" s="30">
        <v>230</v>
      </c>
      <c r="BT97" s="30">
        <v>125.258</v>
      </c>
      <c r="BU97" s="30">
        <v>94.668</v>
      </c>
      <c r="BV97" s="30">
        <v>0</v>
      </c>
      <c r="BW97" s="30">
        <v>0</v>
      </c>
      <c r="BX97" s="30">
        <v>0</v>
      </c>
      <c r="BY97" s="30">
        <v>0</v>
      </c>
      <c r="BZ97" s="30">
        <v>0</v>
      </c>
      <c r="CA97" s="30">
        <v>0</v>
      </c>
      <c r="CB97" s="30">
        <v>12</v>
      </c>
      <c r="CC97" s="30">
        <v>6.5352</v>
      </c>
      <c r="CD97" s="30">
        <v>0</v>
      </c>
      <c r="CE97" s="30">
        <v>0</v>
      </c>
      <c r="CF97" s="30">
        <v>0</v>
      </c>
      <c r="CG97" s="30">
        <v>0</v>
      </c>
      <c r="CH97" s="30">
        <v>0</v>
      </c>
      <c r="CI97" s="30">
        <v>0</v>
      </c>
      <c r="CJ97" s="30">
        <v>0</v>
      </c>
      <c r="CK97" s="30">
        <v>0</v>
      </c>
      <c r="CL97" s="30">
        <v>0</v>
      </c>
      <c r="CM97" s="30">
        <v>0</v>
      </c>
      <c r="CN97" s="30">
        <v>1237</v>
      </c>
      <c r="CO97" s="30">
        <v>752.5908</v>
      </c>
      <c r="CP97" s="30">
        <v>303.9473</v>
      </c>
      <c r="CQ97" s="30">
        <v>1237</v>
      </c>
      <c r="CR97" s="30">
        <v>752.5908</v>
      </c>
      <c r="CS97" s="30">
        <v>303.9473</v>
      </c>
      <c r="CT97" s="30">
        <v>0</v>
      </c>
      <c r="CU97" s="30">
        <v>0</v>
      </c>
      <c r="CV97" s="30">
        <v>0</v>
      </c>
      <c r="CW97" s="30">
        <v>0</v>
      </c>
      <c r="CX97" s="30">
        <v>0</v>
      </c>
      <c r="CY97" s="30">
        <v>0</v>
      </c>
      <c r="CZ97" s="30">
        <v>0</v>
      </c>
      <c r="DA97" s="30">
        <v>0</v>
      </c>
      <c r="DB97" s="30">
        <v>0</v>
      </c>
      <c r="DC97" s="30">
        <v>0</v>
      </c>
      <c r="DD97" s="30">
        <v>0</v>
      </c>
      <c r="DE97" s="30">
        <v>0</v>
      </c>
      <c r="DF97" s="30">
        <v>0</v>
      </c>
      <c r="DG97" s="27">
        <f t="shared" si="59"/>
        <v>16326.5</v>
      </c>
      <c r="DH97" s="27">
        <f t="shared" si="60"/>
        <v>12444.940213333333</v>
      </c>
      <c r="DI97" s="27">
        <f t="shared" si="61"/>
        <v>13815.5893</v>
      </c>
      <c r="DJ97" s="28"/>
      <c r="DK97" s="28"/>
      <c r="DL97" s="28"/>
      <c r="DM97" s="30">
        <v>4507.2</v>
      </c>
      <c r="DN97" s="30">
        <f t="shared" si="87"/>
        <v>3755.9999999999995</v>
      </c>
      <c r="DO97" s="30">
        <v>4507.2</v>
      </c>
      <c r="DP97" s="28"/>
      <c r="DQ97" s="28"/>
      <c r="DR97" s="28"/>
      <c r="DS97" s="28"/>
      <c r="DT97" s="28"/>
      <c r="DU97" s="30">
        <v>0</v>
      </c>
      <c r="DV97" s="28"/>
      <c r="DW97" s="28"/>
      <c r="DX97" s="28"/>
      <c r="DY97" s="30">
        <v>200</v>
      </c>
      <c r="DZ97" s="30">
        <f t="shared" si="88"/>
        <v>166.66666666666669</v>
      </c>
      <c r="EA97" s="30">
        <v>200</v>
      </c>
      <c r="EB97" s="28"/>
      <c r="EC97" s="27">
        <f t="shared" si="62"/>
        <v>4707.2</v>
      </c>
      <c r="ED97" s="27">
        <f t="shared" si="62"/>
        <v>3922.666666666666</v>
      </c>
      <c r="EE97" s="27">
        <f t="shared" si="63"/>
        <v>4707.2</v>
      </c>
      <c r="EH97" s="23"/>
      <c r="EJ97" s="23"/>
      <c r="EK97" s="23"/>
      <c r="EM97" s="23"/>
    </row>
    <row r="98" spans="1:143" s="22" customFormat="1" ht="20.25" customHeight="1">
      <c r="A98" s="20">
        <v>89</v>
      </c>
      <c r="B98" s="21" t="s">
        <v>136</v>
      </c>
      <c r="C98" s="26">
        <v>4210.5291</v>
      </c>
      <c r="D98" s="26">
        <v>10186.8164</v>
      </c>
      <c r="E98" s="27">
        <f t="shared" si="64"/>
        <v>110684</v>
      </c>
      <c r="F98" s="27">
        <f t="shared" si="65"/>
        <v>78936.44643133334</v>
      </c>
      <c r="G98" s="27">
        <f t="shared" si="50"/>
        <v>82681.31520000001</v>
      </c>
      <c r="H98" s="27">
        <f t="shared" si="66"/>
        <v>104.74415677164328</v>
      </c>
      <c r="I98" s="27">
        <f t="shared" si="67"/>
        <v>74.70033175526726</v>
      </c>
      <c r="J98" s="27">
        <f t="shared" si="51"/>
        <v>50926.9</v>
      </c>
      <c r="K98" s="27">
        <f t="shared" si="52"/>
        <v>29138.863097999998</v>
      </c>
      <c r="L98" s="27">
        <f t="shared" si="53"/>
        <v>33194.3152</v>
      </c>
      <c r="M98" s="27">
        <f t="shared" si="68"/>
        <v>113.91767444172642</v>
      </c>
      <c r="N98" s="27">
        <f t="shared" si="69"/>
        <v>65.18031767101472</v>
      </c>
      <c r="O98" s="27">
        <f t="shared" si="54"/>
        <v>16500</v>
      </c>
      <c r="P98" s="27">
        <f t="shared" si="70"/>
        <v>9918.15</v>
      </c>
      <c r="Q98" s="27">
        <f t="shared" si="55"/>
        <v>13922.1688</v>
      </c>
      <c r="R98" s="27">
        <f t="shared" si="71"/>
        <v>140.37062153728266</v>
      </c>
      <c r="S98" s="28">
        <f t="shared" si="72"/>
        <v>84.37678060606059</v>
      </c>
      <c r="T98" s="30">
        <v>1422</v>
      </c>
      <c r="U98" s="26">
        <v>854.7642000000001</v>
      </c>
      <c r="V98" s="30">
        <v>1034.474</v>
      </c>
      <c r="W98" s="27">
        <f t="shared" si="73"/>
        <v>121.02448839106737</v>
      </c>
      <c r="X98" s="28">
        <f t="shared" si="74"/>
        <v>72.7478199718706</v>
      </c>
      <c r="Y98" s="30">
        <v>21793.4</v>
      </c>
      <c r="Z98" s="30">
        <v>11375.500998000001</v>
      </c>
      <c r="AA98" s="30">
        <v>8213.4764</v>
      </c>
      <c r="AB98" s="27">
        <f t="shared" si="75"/>
        <v>72.2032058319371</v>
      </c>
      <c r="AC98" s="28">
        <f t="shared" si="76"/>
        <v>37.6879073480962</v>
      </c>
      <c r="AD98" s="30">
        <v>15078</v>
      </c>
      <c r="AE98" s="26">
        <f t="shared" si="56"/>
        <v>9063.3858</v>
      </c>
      <c r="AF98" s="30">
        <v>12887.6948</v>
      </c>
      <c r="AG98" s="27">
        <f t="shared" si="77"/>
        <v>142.19514742492808</v>
      </c>
      <c r="AH98" s="28">
        <f t="shared" si="78"/>
        <v>85.47350311712428</v>
      </c>
      <c r="AI98" s="30">
        <v>770</v>
      </c>
      <c r="AJ98" s="30">
        <f t="shared" si="79"/>
        <v>717.64</v>
      </c>
      <c r="AK98" s="30">
        <v>1155.5</v>
      </c>
      <c r="AL98" s="27">
        <f t="shared" si="80"/>
        <v>161.01387882503764</v>
      </c>
      <c r="AM98" s="28">
        <f t="shared" si="81"/>
        <v>150.06493506493507</v>
      </c>
      <c r="AN98" s="29">
        <v>0</v>
      </c>
      <c r="AO98" s="29"/>
      <c r="AP98" s="27"/>
      <c r="AQ98" s="27"/>
      <c r="AR98" s="28"/>
      <c r="AS98" s="29">
        <v>0</v>
      </c>
      <c r="AT98" s="29"/>
      <c r="AU98" s="28">
        <v>0</v>
      </c>
      <c r="AV98" s="28"/>
      <c r="AW98" s="28"/>
      <c r="AX98" s="28"/>
      <c r="AY98" s="30">
        <v>57890.1</v>
      </c>
      <c r="AZ98" s="30">
        <f t="shared" si="82"/>
        <v>48241.75</v>
      </c>
      <c r="BA98" s="30">
        <v>48241.7</v>
      </c>
      <c r="BB98" s="28"/>
      <c r="BC98" s="28"/>
      <c r="BD98" s="28"/>
      <c r="BE98" s="138">
        <v>1867</v>
      </c>
      <c r="BF98" s="30">
        <f t="shared" si="83"/>
        <v>1555.8333333333335</v>
      </c>
      <c r="BG98" s="30">
        <v>1245.3</v>
      </c>
      <c r="BH98" s="28"/>
      <c r="BI98" s="28"/>
      <c r="BJ98" s="30">
        <v>0</v>
      </c>
      <c r="BK98" s="28"/>
      <c r="BL98" s="28"/>
      <c r="BM98" s="28"/>
      <c r="BN98" s="27">
        <f t="shared" si="57"/>
        <v>1413.5</v>
      </c>
      <c r="BO98" s="27">
        <f t="shared" si="84"/>
        <v>769.7921</v>
      </c>
      <c r="BP98" s="27">
        <f t="shared" si="58"/>
        <v>1164.1</v>
      </c>
      <c r="BQ98" s="27">
        <f t="shared" si="85"/>
        <v>151.22264829685832</v>
      </c>
      <c r="BR98" s="28">
        <f t="shared" si="86"/>
        <v>82.35585426246904</v>
      </c>
      <c r="BS98" s="30">
        <v>1413.5</v>
      </c>
      <c r="BT98" s="30">
        <v>769.7921</v>
      </c>
      <c r="BU98" s="30">
        <v>1164.1</v>
      </c>
      <c r="BV98" s="30">
        <v>0</v>
      </c>
      <c r="BW98" s="30">
        <v>0</v>
      </c>
      <c r="BX98" s="30">
        <v>0</v>
      </c>
      <c r="BY98" s="30">
        <v>0</v>
      </c>
      <c r="BZ98" s="30">
        <v>0</v>
      </c>
      <c r="CA98" s="30">
        <v>0</v>
      </c>
      <c r="CB98" s="30">
        <v>0</v>
      </c>
      <c r="CC98" s="30">
        <v>0</v>
      </c>
      <c r="CD98" s="30">
        <v>0</v>
      </c>
      <c r="CE98" s="30">
        <v>0</v>
      </c>
      <c r="CF98" s="30">
        <v>0</v>
      </c>
      <c r="CG98" s="30">
        <v>0</v>
      </c>
      <c r="CH98" s="30">
        <v>0</v>
      </c>
      <c r="CI98" s="30">
        <v>0</v>
      </c>
      <c r="CJ98" s="30">
        <v>0</v>
      </c>
      <c r="CK98" s="30">
        <v>7700</v>
      </c>
      <c r="CL98" s="30">
        <v>4684.68</v>
      </c>
      <c r="CM98" s="30">
        <v>5263.6</v>
      </c>
      <c r="CN98" s="30">
        <v>2750</v>
      </c>
      <c r="CO98" s="30">
        <v>1673.1</v>
      </c>
      <c r="CP98" s="30">
        <v>1392.96</v>
      </c>
      <c r="CQ98" s="30">
        <v>2500</v>
      </c>
      <c r="CR98" s="30">
        <v>1521</v>
      </c>
      <c r="CS98" s="30">
        <v>1386.16</v>
      </c>
      <c r="CT98" s="30">
        <v>0</v>
      </c>
      <c r="CU98" s="30">
        <v>0</v>
      </c>
      <c r="CV98" s="30">
        <v>0</v>
      </c>
      <c r="CW98" s="30">
        <v>0</v>
      </c>
      <c r="CX98" s="30">
        <v>0</v>
      </c>
      <c r="CY98" s="30">
        <v>0</v>
      </c>
      <c r="CZ98" s="30">
        <v>0</v>
      </c>
      <c r="DA98" s="30">
        <v>0</v>
      </c>
      <c r="DB98" s="30">
        <v>0</v>
      </c>
      <c r="DC98" s="30">
        <v>0</v>
      </c>
      <c r="DD98" s="30">
        <v>0</v>
      </c>
      <c r="DE98" s="30">
        <v>2082.51</v>
      </c>
      <c r="DF98" s="30">
        <v>0</v>
      </c>
      <c r="DG98" s="27">
        <f t="shared" si="59"/>
        <v>110684</v>
      </c>
      <c r="DH98" s="27">
        <f t="shared" si="60"/>
        <v>78936.44643133334</v>
      </c>
      <c r="DI98" s="27">
        <f t="shared" si="61"/>
        <v>82681.31520000001</v>
      </c>
      <c r="DJ98" s="28"/>
      <c r="DK98" s="28"/>
      <c r="DL98" s="28"/>
      <c r="DM98" s="30">
        <v>0</v>
      </c>
      <c r="DN98" s="30">
        <f t="shared" si="87"/>
        <v>0</v>
      </c>
      <c r="DO98" s="30">
        <v>0</v>
      </c>
      <c r="DP98" s="28"/>
      <c r="DQ98" s="28"/>
      <c r="DR98" s="28"/>
      <c r="DS98" s="28"/>
      <c r="DT98" s="28"/>
      <c r="DU98" s="30">
        <v>0</v>
      </c>
      <c r="DV98" s="28"/>
      <c r="DW98" s="28"/>
      <c r="DX98" s="28"/>
      <c r="DY98" s="30">
        <v>0</v>
      </c>
      <c r="DZ98" s="30">
        <f t="shared" si="88"/>
        <v>0</v>
      </c>
      <c r="EA98" s="30">
        <v>0</v>
      </c>
      <c r="EB98" s="28"/>
      <c r="EC98" s="27">
        <f t="shared" si="62"/>
        <v>0</v>
      </c>
      <c r="ED98" s="27">
        <f t="shared" si="62"/>
        <v>0</v>
      </c>
      <c r="EE98" s="27">
        <f t="shared" si="63"/>
        <v>0</v>
      </c>
      <c r="EH98" s="23"/>
      <c r="EJ98" s="23"/>
      <c r="EK98" s="23"/>
      <c r="EM98" s="23"/>
    </row>
    <row r="99" spans="1:143" s="22" customFormat="1" ht="20.25" customHeight="1">
      <c r="A99" s="20">
        <v>90</v>
      </c>
      <c r="B99" s="21" t="s">
        <v>137</v>
      </c>
      <c r="C99" s="26">
        <v>5249.0476</v>
      </c>
      <c r="D99" s="26">
        <v>16515.509</v>
      </c>
      <c r="E99" s="27">
        <f t="shared" si="64"/>
        <v>49596.4</v>
      </c>
      <c r="F99" s="27">
        <f t="shared" si="65"/>
        <v>37793.148278333334</v>
      </c>
      <c r="G99" s="27">
        <f t="shared" si="50"/>
        <v>41936.53799999999</v>
      </c>
      <c r="H99" s="27">
        <f t="shared" si="66"/>
        <v>110.9633357114153</v>
      </c>
      <c r="I99" s="27">
        <f t="shared" si="67"/>
        <v>84.55560887483767</v>
      </c>
      <c r="J99" s="27">
        <f t="shared" si="51"/>
        <v>12744.9</v>
      </c>
      <c r="K99" s="27">
        <f t="shared" si="52"/>
        <v>7083.564945000001</v>
      </c>
      <c r="L99" s="27">
        <f t="shared" si="53"/>
        <v>11226.738000000001</v>
      </c>
      <c r="M99" s="27">
        <f t="shared" si="68"/>
        <v>158.48994238310044</v>
      </c>
      <c r="N99" s="27">
        <f t="shared" si="69"/>
        <v>88.08808229174024</v>
      </c>
      <c r="O99" s="27">
        <f t="shared" si="54"/>
        <v>2050</v>
      </c>
      <c r="P99" s="27">
        <f t="shared" si="70"/>
        <v>1232.255</v>
      </c>
      <c r="Q99" s="27">
        <f t="shared" si="55"/>
        <v>1280.92</v>
      </c>
      <c r="R99" s="27">
        <f t="shared" si="71"/>
        <v>103.949263748169</v>
      </c>
      <c r="S99" s="28">
        <f t="shared" si="72"/>
        <v>62.4839024390244</v>
      </c>
      <c r="T99" s="30">
        <v>50</v>
      </c>
      <c r="U99" s="26">
        <v>30.055</v>
      </c>
      <c r="V99" s="30">
        <v>0.52</v>
      </c>
      <c r="W99" s="27">
        <f t="shared" si="73"/>
        <v>1.7301613708201629</v>
      </c>
      <c r="X99" s="28">
        <f t="shared" si="74"/>
        <v>1.04</v>
      </c>
      <c r="Y99" s="30">
        <v>6512.5</v>
      </c>
      <c r="Z99" s="30">
        <v>3399.3296250000003</v>
      </c>
      <c r="AA99" s="30">
        <v>5653.447</v>
      </c>
      <c r="AB99" s="27">
        <f t="shared" si="75"/>
        <v>166.31064426416134</v>
      </c>
      <c r="AC99" s="28">
        <f t="shared" si="76"/>
        <v>86.8091669865643</v>
      </c>
      <c r="AD99" s="30">
        <v>2000</v>
      </c>
      <c r="AE99" s="26">
        <f t="shared" si="56"/>
        <v>1202.2</v>
      </c>
      <c r="AF99" s="30">
        <v>1280.4</v>
      </c>
      <c r="AG99" s="27">
        <f t="shared" si="77"/>
        <v>106.50474130760273</v>
      </c>
      <c r="AH99" s="28">
        <f t="shared" si="78"/>
        <v>64.02</v>
      </c>
      <c r="AI99" s="30">
        <v>132</v>
      </c>
      <c r="AJ99" s="30">
        <f t="shared" si="79"/>
        <v>123.02400000000002</v>
      </c>
      <c r="AK99" s="30">
        <v>188.6</v>
      </c>
      <c r="AL99" s="27">
        <f t="shared" si="80"/>
        <v>153.30342047080242</v>
      </c>
      <c r="AM99" s="28">
        <f t="shared" si="81"/>
        <v>142.87878787878788</v>
      </c>
      <c r="AN99" s="29">
        <v>0</v>
      </c>
      <c r="AO99" s="29"/>
      <c r="AP99" s="27"/>
      <c r="AQ99" s="27"/>
      <c r="AR99" s="28"/>
      <c r="AS99" s="29">
        <v>0</v>
      </c>
      <c r="AT99" s="29"/>
      <c r="AU99" s="28">
        <v>0</v>
      </c>
      <c r="AV99" s="28"/>
      <c r="AW99" s="28"/>
      <c r="AX99" s="28"/>
      <c r="AY99" s="30">
        <v>36851.5</v>
      </c>
      <c r="AZ99" s="30">
        <f t="shared" si="82"/>
        <v>30709.583333333336</v>
      </c>
      <c r="BA99" s="30">
        <v>30709.8</v>
      </c>
      <c r="BB99" s="28"/>
      <c r="BC99" s="28"/>
      <c r="BD99" s="28"/>
      <c r="BE99" s="138">
        <v>0</v>
      </c>
      <c r="BF99" s="30">
        <f t="shared" si="83"/>
        <v>0</v>
      </c>
      <c r="BG99" s="30">
        <v>0</v>
      </c>
      <c r="BH99" s="28"/>
      <c r="BI99" s="28"/>
      <c r="BJ99" s="30">
        <v>0</v>
      </c>
      <c r="BK99" s="28"/>
      <c r="BL99" s="28"/>
      <c r="BM99" s="28"/>
      <c r="BN99" s="27">
        <f t="shared" si="57"/>
        <v>2120.8</v>
      </c>
      <c r="BO99" s="27">
        <f t="shared" si="84"/>
        <v>1154.98768</v>
      </c>
      <c r="BP99" s="27">
        <f t="shared" si="58"/>
        <v>3030.037</v>
      </c>
      <c r="BQ99" s="27">
        <f t="shared" si="85"/>
        <v>262.3436641332832</v>
      </c>
      <c r="BR99" s="28">
        <f t="shared" si="86"/>
        <v>142.87235948698603</v>
      </c>
      <c r="BS99" s="30">
        <v>2080</v>
      </c>
      <c r="BT99" s="30">
        <v>1132.768</v>
      </c>
      <c r="BU99" s="30">
        <v>2996.037</v>
      </c>
      <c r="BV99" s="30">
        <v>0</v>
      </c>
      <c r="BW99" s="30">
        <v>0</v>
      </c>
      <c r="BX99" s="30">
        <v>0</v>
      </c>
      <c r="BY99" s="30">
        <v>0</v>
      </c>
      <c r="BZ99" s="30">
        <v>0</v>
      </c>
      <c r="CA99" s="30">
        <v>0</v>
      </c>
      <c r="CB99" s="30">
        <v>40.8</v>
      </c>
      <c r="CC99" s="30">
        <v>22.21968</v>
      </c>
      <c r="CD99" s="30">
        <v>34</v>
      </c>
      <c r="CE99" s="30">
        <v>0</v>
      </c>
      <c r="CF99" s="30">
        <v>0</v>
      </c>
      <c r="CG99" s="30">
        <v>0</v>
      </c>
      <c r="CH99" s="30">
        <v>0</v>
      </c>
      <c r="CI99" s="30">
        <v>0</v>
      </c>
      <c r="CJ99" s="30">
        <v>0</v>
      </c>
      <c r="CK99" s="30">
        <v>0</v>
      </c>
      <c r="CL99" s="30">
        <v>0</v>
      </c>
      <c r="CM99" s="30">
        <v>0</v>
      </c>
      <c r="CN99" s="30">
        <v>1929.6</v>
      </c>
      <c r="CO99" s="30">
        <v>1173.96864</v>
      </c>
      <c r="CP99" s="30">
        <v>1002.35</v>
      </c>
      <c r="CQ99" s="30">
        <v>1773.6</v>
      </c>
      <c r="CR99" s="30">
        <v>1079.05824</v>
      </c>
      <c r="CS99" s="30">
        <v>848.35</v>
      </c>
      <c r="CT99" s="30">
        <v>0</v>
      </c>
      <c r="CU99" s="30">
        <v>0</v>
      </c>
      <c r="CV99" s="30">
        <v>71.384</v>
      </c>
      <c r="CW99" s="30">
        <v>0</v>
      </c>
      <c r="CX99" s="30">
        <v>0</v>
      </c>
      <c r="CY99" s="30">
        <v>0</v>
      </c>
      <c r="CZ99" s="30">
        <v>0</v>
      </c>
      <c r="DA99" s="30">
        <v>0</v>
      </c>
      <c r="DB99" s="30">
        <v>0</v>
      </c>
      <c r="DC99" s="30">
        <v>0</v>
      </c>
      <c r="DD99" s="30">
        <v>0</v>
      </c>
      <c r="DE99" s="30">
        <v>0</v>
      </c>
      <c r="DF99" s="30">
        <v>0</v>
      </c>
      <c r="DG99" s="27">
        <f t="shared" si="59"/>
        <v>49596.4</v>
      </c>
      <c r="DH99" s="27">
        <f t="shared" si="60"/>
        <v>37793.148278333334</v>
      </c>
      <c r="DI99" s="27">
        <f t="shared" si="61"/>
        <v>41936.53799999999</v>
      </c>
      <c r="DJ99" s="28"/>
      <c r="DK99" s="28"/>
      <c r="DL99" s="28"/>
      <c r="DM99" s="30">
        <v>0</v>
      </c>
      <c r="DN99" s="30">
        <f t="shared" si="87"/>
        <v>0</v>
      </c>
      <c r="DO99" s="30">
        <v>0</v>
      </c>
      <c r="DP99" s="28"/>
      <c r="DQ99" s="28"/>
      <c r="DR99" s="28"/>
      <c r="DS99" s="28"/>
      <c r="DT99" s="28"/>
      <c r="DU99" s="30">
        <v>0</v>
      </c>
      <c r="DV99" s="28"/>
      <c r="DW99" s="28"/>
      <c r="DX99" s="28"/>
      <c r="DY99" s="30">
        <v>5000</v>
      </c>
      <c r="DZ99" s="30">
        <f t="shared" si="88"/>
        <v>4166.666666666667</v>
      </c>
      <c r="EA99" s="30">
        <v>5000</v>
      </c>
      <c r="EB99" s="28"/>
      <c r="EC99" s="27">
        <f t="shared" si="62"/>
        <v>5000</v>
      </c>
      <c r="ED99" s="27">
        <f t="shared" si="62"/>
        <v>4166.666666666667</v>
      </c>
      <c r="EE99" s="27">
        <f t="shared" si="63"/>
        <v>5000</v>
      </c>
      <c r="EH99" s="23"/>
      <c r="EJ99" s="23"/>
      <c r="EK99" s="23"/>
      <c r="EM99" s="23"/>
    </row>
    <row r="100" spans="1:143" s="22" customFormat="1" ht="20.25" customHeight="1">
      <c r="A100" s="20">
        <v>91</v>
      </c>
      <c r="B100" s="21" t="s">
        <v>138</v>
      </c>
      <c r="C100" s="26">
        <v>4.0496</v>
      </c>
      <c r="D100" s="26">
        <v>798.7109</v>
      </c>
      <c r="E100" s="27">
        <f t="shared" si="64"/>
        <v>99850.4</v>
      </c>
      <c r="F100" s="27">
        <f t="shared" si="65"/>
        <v>73251.18123333334</v>
      </c>
      <c r="G100" s="27">
        <f t="shared" si="50"/>
        <v>81593.8959</v>
      </c>
      <c r="H100" s="27">
        <f t="shared" si="66"/>
        <v>111.38918789594928</v>
      </c>
      <c r="I100" s="27">
        <f t="shared" si="67"/>
        <v>81.71614325030247</v>
      </c>
      <c r="J100" s="27">
        <f t="shared" si="51"/>
        <v>38965</v>
      </c>
      <c r="K100" s="27">
        <f t="shared" si="52"/>
        <v>22513.3479</v>
      </c>
      <c r="L100" s="27">
        <f t="shared" si="53"/>
        <v>30855.995899999998</v>
      </c>
      <c r="M100" s="27">
        <f t="shared" si="68"/>
        <v>137.0564521858608</v>
      </c>
      <c r="N100" s="27">
        <f t="shared" si="69"/>
        <v>79.18900526113178</v>
      </c>
      <c r="O100" s="27">
        <f t="shared" si="54"/>
        <v>12479</v>
      </c>
      <c r="P100" s="27">
        <f t="shared" si="70"/>
        <v>7501.126899999999</v>
      </c>
      <c r="Q100" s="27">
        <f t="shared" si="55"/>
        <v>10488.589</v>
      </c>
      <c r="R100" s="27">
        <f t="shared" si="71"/>
        <v>139.8268438839503</v>
      </c>
      <c r="S100" s="28">
        <f t="shared" si="72"/>
        <v>84.04991585864252</v>
      </c>
      <c r="T100" s="30">
        <v>344</v>
      </c>
      <c r="U100" s="26">
        <v>206.7784</v>
      </c>
      <c r="V100" s="30">
        <v>611.905</v>
      </c>
      <c r="W100" s="27">
        <f t="shared" si="73"/>
        <v>295.9230751374418</v>
      </c>
      <c r="X100" s="28">
        <f t="shared" si="74"/>
        <v>177.87936046511626</v>
      </c>
      <c r="Y100" s="30">
        <v>14500</v>
      </c>
      <c r="Z100" s="30">
        <v>7568.5650000000005</v>
      </c>
      <c r="AA100" s="30">
        <v>9955.3849</v>
      </c>
      <c r="AB100" s="27">
        <f t="shared" si="75"/>
        <v>131.5359635545179</v>
      </c>
      <c r="AC100" s="28">
        <f t="shared" si="76"/>
        <v>68.65782689655173</v>
      </c>
      <c r="AD100" s="30">
        <v>12135</v>
      </c>
      <c r="AE100" s="26">
        <f t="shared" si="56"/>
        <v>7294.348499999999</v>
      </c>
      <c r="AF100" s="30">
        <v>9876.684</v>
      </c>
      <c r="AG100" s="27">
        <f t="shared" si="77"/>
        <v>135.40186625303136</v>
      </c>
      <c r="AH100" s="28">
        <f t="shared" si="78"/>
        <v>81.39006180469715</v>
      </c>
      <c r="AI100" s="30">
        <v>827</v>
      </c>
      <c r="AJ100" s="30">
        <f t="shared" si="79"/>
        <v>770.764</v>
      </c>
      <c r="AK100" s="30">
        <v>768</v>
      </c>
      <c r="AL100" s="27">
        <f t="shared" si="80"/>
        <v>99.64139477194055</v>
      </c>
      <c r="AM100" s="28">
        <f t="shared" si="81"/>
        <v>92.86577992744861</v>
      </c>
      <c r="AN100" s="29">
        <v>0</v>
      </c>
      <c r="AO100" s="29"/>
      <c r="AP100" s="27"/>
      <c r="AQ100" s="27"/>
      <c r="AR100" s="28"/>
      <c r="AS100" s="29">
        <v>0</v>
      </c>
      <c r="AT100" s="29"/>
      <c r="AU100" s="28">
        <v>0</v>
      </c>
      <c r="AV100" s="28"/>
      <c r="AW100" s="28"/>
      <c r="AX100" s="28"/>
      <c r="AY100" s="30">
        <v>60885.4</v>
      </c>
      <c r="AZ100" s="30">
        <f t="shared" si="82"/>
        <v>50737.833333333336</v>
      </c>
      <c r="BA100" s="30">
        <v>50737.9</v>
      </c>
      <c r="BB100" s="28"/>
      <c r="BC100" s="28"/>
      <c r="BD100" s="28"/>
      <c r="BE100" s="138">
        <v>0</v>
      </c>
      <c r="BF100" s="30">
        <f t="shared" si="83"/>
        <v>0</v>
      </c>
      <c r="BG100" s="30">
        <v>0</v>
      </c>
      <c r="BH100" s="28"/>
      <c r="BI100" s="28"/>
      <c r="BJ100" s="30">
        <v>0</v>
      </c>
      <c r="BK100" s="28"/>
      <c r="BL100" s="28"/>
      <c r="BM100" s="28"/>
      <c r="BN100" s="27">
        <f t="shared" si="57"/>
        <v>1822</v>
      </c>
      <c r="BO100" s="27">
        <f t="shared" si="84"/>
        <v>992.2611999999999</v>
      </c>
      <c r="BP100" s="27">
        <f t="shared" si="58"/>
        <v>1786.65</v>
      </c>
      <c r="BQ100" s="27">
        <f t="shared" si="85"/>
        <v>180.05843622626787</v>
      </c>
      <c r="BR100" s="28">
        <f t="shared" si="86"/>
        <v>98.05982436882547</v>
      </c>
      <c r="BS100" s="30">
        <v>622</v>
      </c>
      <c r="BT100" s="30">
        <v>338.7412</v>
      </c>
      <c r="BU100" s="30">
        <v>786.65</v>
      </c>
      <c r="BV100" s="30">
        <v>0</v>
      </c>
      <c r="BW100" s="30">
        <v>0</v>
      </c>
      <c r="BX100" s="30">
        <v>0</v>
      </c>
      <c r="BY100" s="30">
        <v>0</v>
      </c>
      <c r="BZ100" s="30">
        <v>0</v>
      </c>
      <c r="CA100" s="30">
        <v>0</v>
      </c>
      <c r="CB100" s="30">
        <v>1200</v>
      </c>
      <c r="CC100" s="30">
        <v>653.52</v>
      </c>
      <c r="CD100" s="30">
        <v>1000</v>
      </c>
      <c r="CE100" s="30">
        <v>0</v>
      </c>
      <c r="CF100" s="30">
        <v>0</v>
      </c>
      <c r="CG100" s="30">
        <v>0</v>
      </c>
      <c r="CH100" s="30">
        <v>0</v>
      </c>
      <c r="CI100" s="30">
        <v>0</v>
      </c>
      <c r="CJ100" s="30">
        <v>0</v>
      </c>
      <c r="CK100" s="30">
        <v>0</v>
      </c>
      <c r="CL100" s="30">
        <v>0</v>
      </c>
      <c r="CM100" s="30">
        <v>0</v>
      </c>
      <c r="CN100" s="30">
        <v>9337</v>
      </c>
      <c r="CO100" s="30">
        <v>5680.630800000001</v>
      </c>
      <c r="CP100" s="30">
        <v>7722.912</v>
      </c>
      <c r="CQ100" s="30">
        <v>3817</v>
      </c>
      <c r="CR100" s="30">
        <v>2322.2628000000004</v>
      </c>
      <c r="CS100" s="30">
        <v>2803.672</v>
      </c>
      <c r="CT100" s="30">
        <v>0</v>
      </c>
      <c r="CU100" s="30">
        <v>0</v>
      </c>
      <c r="CV100" s="30">
        <v>0</v>
      </c>
      <c r="CW100" s="30">
        <v>0</v>
      </c>
      <c r="CX100" s="30">
        <v>0</v>
      </c>
      <c r="CY100" s="30">
        <v>0</v>
      </c>
      <c r="CZ100" s="30">
        <v>0</v>
      </c>
      <c r="DA100" s="30">
        <v>0</v>
      </c>
      <c r="DB100" s="30">
        <v>0</v>
      </c>
      <c r="DC100" s="30">
        <v>0</v>
      </c>
      <c r="DD100" s="30">
        <v>0</v>
      </c>
      <c r="DE100" s="30">
        <v>134.46</v>
      </c>
      <c r="DF100" s="30">
        <v>0</v>
      </c>
      <c r="DG100" s="27">
        <f t="shared" si="59"/>
        <v>99850.4</v>
      </c>
      <c r="DH100" s="27">
        <f t="shared" si="60"/>
        <v>73251.18123333334</v>
      </c>
      <c r="DI100" s="27">
        <f t="shared" si="61"/>
        <v>81593.8959</v>
      </c>
      <c r="DJ100" s="28"/>
      <c r="DK100" s="28"/>
      <c r="DL100" s="28"/>
      <c r="DM100" s="30">
        <v>0</v>
      </c>
      <c r="DN100" s="30">
        <f t="shared" si="87"/>
        <v>0</v>
      </c>
      <c r="DO100" s="30">
        <v>0</v>
      </c>
      <c r="DP100" s="28"/>
      <c r="DQ100" s="28"/>
      <c r="DR100" s="28"/>
      <c r="DS100" s="28"/>
      <c r="DT100" s="28"/>
      <c r="DU100" s="30">
        <v>0</v>
      </c>
      <c r="DV100" s="28"/>
      <c r="DW100" s="28"/>
      <c r="DX100" s="28"/>
      <c r="DY100" s="30">
        <v>0</v>
      </c>
      <c r="DZ100" s="30">
        <f t="shared" si="88"/>
        <v>0</v>
      </c>
      <c r="EA100" s="30">
        <v>0</v>
      </c>
      <c r="EB100" s="28"/>
      <c r="EC100" s="27">
        <f t="shared" si="62"/>
        <v>0</v>
      </c>
      <c r="ED100" s="27">
        <f t="shared" si="62"/>
        <v>0</v>
      </c>
      <c r="EE100" s="27">
        <f t="shared" si="63"/>
        <v>0</v>
      </c>
      <c r="EH100" s="23"/>
      <c r="EJ100" s="23"/>
      <c r="EK100" s="23"/>
      <c r="EM100" s="23"/>
    </row>
    <row r="101" spans="1:143" s="22" customFormat="1" ht="20.25" customHeight="1">
      <c r="A101" s="20">
        <v>92</v>
      </c>
      <c r="B101" s="21" t="s">
        <v>139</v>
      </c>
      <c r="C101" s="26">
        <v>49.268</v>
      </c>
      <c r="D101" s="26">
        <v>264.781</v>
      </c>
      <c r="E101" s="27">
        <f t="shared" si="64"/>
        <v>4376.3</v>
      </c>
      <c r="F101" s="27">
        <f t="shared" si="65"/>
        <v>3511.9865333333337</v>
      </c>
      <c r="G101" s="27">
        <f t="shared" si="50"/>
        <v>3580.821</v>
      </c>
      <c r="H101" s="27">
        <f t="shared" si="66"/>
        <v>101.95998663472474</v>
      </c>
      <c r="I101" s="27">
        <f t="shared" si="67"/>
        <v>81.82302401572103</v>
      </c>
      <c r="J101" s="27">
        <f t="shared" si="51"/>
        <v>490</v>
      </c>
      <c r="K101" s="27">
        <f t="shared" si="52"/>
        <v>273.4032</v>
      </c>
      <c r="L101" s="27">
        <f t="shared" si="53"/>
        <v>342.321</v>
      </c>
      <c r="M101" s="27">
        <f t="shared" si="68"/>
        <v>125.20738601450165</v>
      </c>
      <c r="N101" s="27">
        <f t="shared" si="69"/>
        <v>69.86142857142858</v>
      </c>
      <c r="O101" s="27">
        <f t="shared" si="54"/>
        <v>180</v>
      </c>
      <c r="P101" s="27">
        <f t="shared" si="70"/>
        <v>108.19800000000001</v>
      </c>
      <c r="Q101" s="27">
        <f t="shared" si="55"/>
        <v>150.806</v>
      </c>
      <c r="R101" s="27">
        <f t="shared" si="71"/>
        <v>139.37965581618883</v>
      </c>
      <c r="S101" s="28">
        <f t="shared" si="72"/>
        <v>83.78111111111112</v>
      </c>
      <c r="T101" s="30">
        <v>0</v>
      </c>
      <c r="U101" s="26">
        <v>0</v>
      </c>
      <c r="V101" s="30">
        <v>0.092</v>
      </c>
      <c r="W101" s="27" t="e">
        <f t="shared" si="73"/>
        <v>#DIV/0!</v>
      </c>
      <c r="X101" s="28" t="e">
        <f t="shared" si="74"/>
        <v>#DIV/0!</v>
      </c>
      <c r="Y101" s="30">
        <v>160</v>
      </c>
      <c r="Z101" s="30">
        <v>83.51520000000001</v>
      </c>
      <c r="AA101" s="30">
        <v>126.8</v>
      </c>
      <c r="AB101" s="27">
        <f t="shared" si="75"/>
        <v>151.82864915608175</v>
      </c>
      <c r="AC101" s="28">
        <f t="shared" si="76"/>
        <v>79.25</v>
      </c>
      <c r="AD101" s="30">
        <v>180</v>
      </c>
      <c r="AE101" s="26">
        <f t="shared" si="56"/>
        <v>108.19800000000001</v>
      </c>
      <c r="AF101" s="30">
        <v>150.714</v>
      </c>
      <c r="AG101" s="27">
        <f t="shared" si="77"/>
        <v>139.29462651805022</v>
      </c>
      <c r="AH101" s="28">
        <f t="shared" si="78"/>
        <v>83.73</v>
      </c>
      <c r="AI101" s="30">
        <v>0</v>
      </c>
      <c r="AJ101" s="30">
        <f t="shared" si="79"/>
        <v>0</v>
      </c>
      <c r="AK101" s="30">
        <v>0</v>
      </c>
      <c r="AL101" s="27" t="e">
        <f t="shared" si="80"/>
        <v>#DIV/0!</v>
      </c>
      <c r="AM101" s="28" t="e">
        <f t="shared" si="81"/>
        <v>#DIV/0!</v>
      </c>
      <c r="AN101" s="29">
        <v>0</v>
      </c>
      <c r="AO101" s="29"/>
      <c r="AP101" s="27"/>
      <c r="AQ101" s="27"/>
      <c r="AR101" s="28"/>
      <c r="AS101" s="29">
        <v>0</v>
      </c>
      <c r="AT101" s="29"/>
      <c r="AU101" s="28">
        <v>0</v>
      </c>
      <c r="AV101" s="28"/>
      <c r="AW101" s="28"/>
      <c r="AX101" s="28"/>
      <c r="AY101" s="30">
        <v>3886.3</v>
      </c>
      <c r="AZ101" s="30">
        <f t="shared" si="82"/>
        <v>3238.5833333333335</v>
      </c>
      <c r="BA101" s="30">
        <v>3238.5</v>
      </c>
      <c r="BB101" s="28"/>
      <c r="BC101" s="28"/>
      <c r="BD101" s="28"/>
      <c r="BE101" s="138">
        <v>0</v>
      </c>
      <c r="BF101" s="30">
        <f t="shared" si="83"/>
        <v>0</v>
      </c>
      <c r="BG101" s="30">
        <v>0</v>
      </c>
      <c r="BH101" s="28"/>
      <c r="BI101" s="28"/>
      <c r="BJ101" s="30">
        <v>0</v>
      </c>
      <c r="BK101" s="28"/>
      <c r="BL101" s="28"/>
      <c r="BM101" s="28"/>
      <c r="BN101" s="27">
        <f t="shared" si="57"/>
        <v>150</v>
      </c>
      <c r="BO101" s="27">
        <f t="shared" si="84"/>
        <v>81.69</v>
      </c>
      <c r="BP101" s="27">
        <f t="shared" si="58"/>
        <v>64.715</v>
      </c>
      <c r="BQ101" s="27">
        <f t="shared" si="85"/>
        <v>79.22022279348758</v>
      </c>
      <c r="BR101" s="28">
        <f t="shared" si="86"/>
        <v>43.14333333333333</v>
      </c>
      <c r="BS101" s="30">
        <v>150</v>
      </c>
      <c r="BT101" s="30">
        <v>81.69</v>
      </c>
      <c r="BU101" s="30">
        <v>64.715</v>
      </c>
      <c r="BV101" s="30">
        <v>0</v>
      </c>
      <c r="BW101" s="30">
        <v>0</v>
      </c>
      <c r="BX101" s="30">
        <v>0</v>
      </c>
      <c r="BY101" s="30">
        <v>0</v>
      </c>
      <c r="BZ101" s="30">
        <v>0</v>
      </c>
      <c r="CA101" s="30">
        <v>0</v>
      </c>
      <c r="CB101" s="30">
        <v>0</v>
      </c>
      <c r="CC101" s="30">
        <v>0</v>
      </c>
      <c r="CD101" s="30">
        <v>0</v>
      </c>
      <c r="CE101" s="30">
        <v>0</v>
      </c>
      <c r="CF101" s="30">
        <v>0</v>
      </c>
      <c r="CG101" s="30">
        <v>0</v>
      </c>
      <c r="CH101" s="30">
        <v>0</v>
      </c>
      <c r="CI101" s="30">
        <v>0</v>
      </c>
      <c r="CJ101" s="30">
        <v>0</v>
      </c>
      <c r="CK101" s="30">
        <v>0</v>
      </c>
      <c r="CL101" s="30">
        <v>0</v>
      </c>
      <c r="CM101" s="30">
        <v>0</v>
      </c>
      <c r="CN101" s="30">
        <v>0</v>
      </c>
      <c r="CO101" s="30">
        <v>0</v>
      </c>
      <c r="CP101" s="30">
        <v>0</v>
      </c>
      <c r="CQ101" s="30">
        <v>0</v>
      </c>
      <c r="CR101" s="30">
        <v>0</v>
      </c>
      <c r="CS101" s="30">
        <v>0</v>
      </c>
      <c r="CT101" s="30">
        <v>0</v>
      </c>
      <c r="CU101" s="30">
        <v>0</v>
      </c>
      <c r="CV101" s="30">
        <v>0</v>
      </c>
      <c r="CW101" s="30">
        <v>0</v>
      </c>
      <c r="CX101" s="30">
        <v>0</v>
      </c>
      <c r="CY101" s="30">
        <v>0</v>
      </c>
      <c r="CZ101" s="30">
        <v>0</v>
      </c>
      <c r="DA101" s="30">
        <v>0</v>
      </c>
      <c r="DB101" s="30">
        <v>0</v>
      </c>
      <c r="DC101" s="30">
        <v>0</v>
      </c>
      <c r="DD101" s="30">
        <v>0</v>
      </c>
      <c r="DE101" s="30">
        <v>0</v>
      </c>
      <c r="DF101" s="30">
        <v>0</v>
      </c>
      <c r="DG101" s="27">
        <f t="shared" si="59"/>
        <v>4376.3</v>
      </c>
      <c r="DH101" s="27">
        <f t="shared" si="60"/>
        <v>3511.9865333333337</v>
      </c>
      <c r="DI101" s="27">
        <f t="shared" si="61"/>
        <v>3580.821</v>
      </c>
      <c r="DJ101" s="28"/>
      <c r="DK101" s="28"/>
      <c r="DL101" s="28"/>
      <c r="DM101" s="30">
        <v>0</v>
      </c>
      <c r="DN101" s="30">
        <f t="shared" si="87"/>
        <v>0</v>
      </c>
      <c r="DO101" s="30">
        <v>0</v>
      </c>
      <c r="DP101" s="28"/>
      <c r="DQ101" s="28"/>
      <c r="DR101" s="28"/>
      <c r="DS101" s="28"/>
      <c r="DT101" s="28"/>
      <c r="DU101" s="30">
        <v>0</v>
      </c>
      <c r="DV101" s="28"/>
      <c r="DW101" s="28"/>
      <c r="DX101" s="28"/>
      <c r="DY101" s="30">
        <v>0</v>
      </c>
      <c r="DZ101" s="30">
        <f t="shared" si="88"/>
        <v>0</v>
      </c>
      <c r="EA101" s="30">
        <v>0</v>
      </c>
      <c r="EB101" s="28"/>
      <c r="EC101" s="27">
        <f t="shared" si="62"/>
        <v>0</v>
      </c>
      <c r="ED101" s="27">
        <f t="shared" si="62"/>
        <v>0</v>
      </c>
      <c r="EE101" s="27">
        <f t="shared" si="63"/>
        <v>0</v>
      </c>
      <c r="EH101" s="23"/>
      <c r="EJ101" s="23"/>
      <c r="EK101" s="23"/>
      <c r="EM101" s="23"/>
    </row>
    <row r="102" spans="1:143" s="22" customFormat="1" ht="20.25" customHeight="1">
      <c r="A102" s="20">
        <v>93</v>
      </c>
      <c r="B102" s="21" t="s">
        <v>140</v>
      </c>
      <c r="C102" s="26">
        <v>5866.66</v>
      </c>
      <c r="D102" s="26">
        <v>10140.9697</v>
      </c>
      <c r="E102" s="27">
        <f t="shared" si="64"/>
        <v>126994.5</v>
      </c>
      <c r="F102" s="27">
        <f t="shared" si="65"/>
        <v>96922.33366666667</v>
      </c>
      <c r="G102" s="27">
        <f t="shared" si="50"/>
        <v>103978.00450000001</v>
      </c>
      <c r="H102" s="27">
        <f t="shared" si="66"/>
        <v>107.27971620823644</v>
      </c>
      <c r="I102" s="27">
        <f t="shared" si="67"/>
        <v>81.87599029879247</v>
      </c>
      <c r="J102" s="27">
        <f t="shared" si="51"/>
        <v>34780</v>
      </c>
      <c r="K102" s="27">
        <f t="shared" si="52"/>
        <v>20076.917</v>
      </c>
      <c r="L102" s="27">
        <f t="shared" si="53"/>
        <v>27132.504499999995</v>
      </c>
      <c r="M102" s="27">
        <f t="shared" si="68"/>
        <v>135.1427836255935</v>
      </c>
      <c r="N102" s="27">
        <f t="shared" si="69"/>
        <v>78.01180132259918</v>
      </c>
      <c r="O102" s="27">
        <f t="shared" si="54"/>
        <v>10650</v>
      </c>
      <c r="P102" s="27">
        <f t="shared" si="70"/>
        <v>6401.715</v>
      </c>
      <c r="Q102" s="27">
        <f t="shared" si="55"/>
        <v>7154.593199999999</v>
      </c>
      <c r="R102" s="27">
        <f t="shared" si="71"/>
        <v>111.76057040964803</v>
      </c>
      <c r="S102" s="28">
        <f t="shared" si="72"/>
        <v>67.17927887323944</v>
      </c>
      <c r="T102" s="30">
        <v>150</v>
      </c>
      <c r="U102" s="26">
        <v>90.165</v>
      </c>
      <c r="V102" s="30">
        <v>156.03</v>
      </c>
      <c r="W102" s="27">
        <f t="shared" si="73"/>
        <v>173.04940941607052</v>
      </c>
      <c r="X102" s="28">
        <f t="shared" si="74"/>
        <v>104.02</v>
      </c>
      <c r="Y102" s="30">
        <v>6600</v>
      </c>
      <c r="Z102" s="30">
        <v>3445.0020000000004</v>
      </c>
      <c r="AA102" s="30">
        <v>4923.2803</v>
      </c>
      <c r="AB102" s="27">
        <f t="shared" si="75"/>
        <v>142.9108110822577</v>
      </c>
      <c r="AC102" s="28">
        <f t="shared" si="76"/>
        <v>74.59515606060606</v>
      </c>
      <c r="AD102" s="30">
        <v>10500</v>
      </c>
      <c r="AE102" s="26">
        <f t="shared" si="56"/>
        <v>6311.55</v>
      </c>
      <c r="AF102" s="30">
        <v>6998.5632</v>
      </c>
      <c r="AG102" s="27">
        <f t="shared" si="77"/>
        <v>110.88501556669914</v>
      </c>
      <c r="AH102" s="28">
        <f t="shared" si="78"/>
        <v>66.65298285714285</v>
      </c>
      <c r="AI102" s="30">
        <v>430</v>
      </c>
      <c r="AJ102" s="30">
        <f t="shared" si="79"/>
        <v>400.76</v>
      </c>
      <c r="AK102" s="30">
        <v>671.5</v>
      </c>
      <c r="AL102" s="27">
        <f t="shared" si="80"/>
        <v>167.556642379479</v>
      </c>
      <c r="AM102" s="28">
        <f t="shared" si="81"/>
        <v>156.16279069767444</v>
      </c>
      <c r="AN102" s="29">
        <v>0</v>
      </c>
      <c r="AO102" s="29"/>
      <c r="AP102" s="27"/>
      <c r="AQ102" s="27"/>
      <c r="AR102" s="28"/>
      <c r="AS102" s="29">
        <v>0</v>
      </c>
      <c r="AT102" s="29"/>
      <c r="AU102" s="28">
        <v>0</v>
      </c>
      <c r="AV102" s="28"/>
      <c r="AW102" s="28"/>
      <c r="AX102" s="28"/>
      <c r="AY102" s="30">
        <v>92214.5</v>
      </c>
      <c r="AZ102" s="30">
        <f t="shared" si="82"/>
        <v>76845.41666666667</v>
      </c>
      <c r="BA102" s="30">
        <v>76845.5</v>
      </c>
      <c r="BB102" s="28"/>
      <c r="BC102" s="28"/>
      <c r="BD102" s="28"/>
      <c r="BE102" s="138">
        <v>0</v>
      </c>
      <c r="BF102" s="30">
        <f t="shared" si="83"/>
        <v>0</v>
      </c>
      <c r="BG102" s="30">
        <v>0</v>
      </c>
      <c r="BH102" s="28"/>
      <c r="BI102" s="28"/>
      <c r="BJ102" s="30">
        <v>0</v>
      </c>
      <c r="BK102" s="28"/>
      <c r="BL102" s="28"/>
      <c r="BM102" s="28"/>
      <c r="BN102" s="27">
        <f t="shared" si="57"/>
        <v>9000</v>
      </c>
      <c r="BO102" s="27">
        <f t="shared" si="84"/>
        <v>4901.4</v>
      </c>
      <c r="BP102" s="27">
        <f t="shared" si="58"/>
        <v>6634.5157</v>
      </c>
      <c r="BQ102" s="27">
        <f t="shared" si="85"/>
        <v>135.35960541885993</v>
      </c>
      <c r="BR102" s="28">
        <f t="shared" si="86"/>
        <v>73.71684111111111</v>
      </c>
      <c r="BS102" s="30">
        <v>9000</v>
      </c>
      <c r="BT102" s="30">
        <v>4901.4</v>
      </c>
      <c r="BU102" s="30">
        <v>6634.5157</v>
      </c>
      <c r="BV102" s="30">
        <v>0</v>
      </c>
      <c r="BW102" s="30">
        <v>0</v>
      </c>
      <c r="BX102" s="30">
        <v>0</v>
      </c>
      <c r="BY102" s="30">
        <v>0</v>
      </c>
      <c r="BZ102" s="30">
        <v>0</v>
      </c>
      <c r="CA102" s="30">
        <v>0</v>
      </c>
      <c r="CB102" s="30">
        <v>0</v>
      </c>
      <c r="CC102" s="30">
        <v>0</v>
      </c>
      <c r="CD102" s="30">
        <v>0</v>
      </c>
      <c r="CE102" s="30">
        <v>0</v>
      </c>
      <c r="CF102" s="30">
        <v>0</v>
      </c>
      <c r="CG102" s="30">
        <v>0</v>
      </c>
      <c r="CH102" s="30">
        <v>0</v>
      </c>
      <c r="CI102" s="30">
        <v>0</v>
      </c>
      <c r="CJ102" s="30">
        <v>0</v>
      </c>
      <c r="CK102" s="30">
        <v>0</v>
      </c>
      <c r="CL102" s="30">
        <v>0</v>
      </c>
      <c r="CM102" s="30">
        <v>0</v>
      </c>
      <c r="CN102" s="30">
        <v>1100</v>
      </c>
      <c r="CO102" s="30">
        <v>669.24</v>
      </c>
      <c r="CP102" s="30">
        <v>848.41</v>
      </c>
      <c r="CQ102" s="30">
        <v>1100</v>
      </c>
      <c r="CR102" s="30">
        <v>669.24</v>
      </c>
      <c r="CS102" s="30">
        <v>848.41</v>
      </c>
      <c r="CT102" s="30">
        <v>0</v>
      </c>
      <c r="CU102" s="30">
        <v>0</v>
      </c>
      <c r="CV102" s="30">
        <v>0</v>
      </c>
      <c r="CW102" s="30">
        <v>0</v>
      </c>
      <c r="CX102" s="30">
        <v>0</v>
      </c>
      <c r="CY102" s="30">
        <v>0</v>
      </c>
      <c r="CZ102" s="30">
        <v>0</v>
      </c>
      <c r="DA102" s="30">
        <v>0</v>
      </c>
      <c r="DB102" s="30">
        <v>0</v>
      </c>
      <c r="DC102" s="30">
        <v>7000</v>
      </c>
      <c r="DD102" s="30">
        <v>4258.8</v>
      </c>
      <c r="DE102" s="30">
        <v>6900.2053</v>
      </c>
      <c r="DF102" s="30">
        <v>0</v>
      </c>
      <c r="DG102" s="27">
        <f t="shared" si="59"/>
        <v>126994.5</v>
      </c>
      <c r="DH102" s="27">
        <f t="shared" si="60"/>
        <v>96922.33366666667</v>
      </c>
      <c r="DI102" s="27">
        <f t="shared" si="61"/>
        <v>103978.00450000001</v>
      </c>
      <c r="DJ102" s="28"/>
      <c r="DK102" s="28"/>
      <c r="DL102" s="28"/>
      <c r="DM102" s="30">
        <v>0</v>
      </c>
      <c r="DN102" s="30">
        <f t="shared" si="87"/>
        <v>0</v>
      </c>
      <c r="DO102" s="30">
        <v>0</v>
      </c>
      <c r="DP102" s="28"/>
      <c r="DQ102" s="28"/>
      <c r="DR102" s="28"/>
      <c r="DS102" s="28"/>
      <c r="DT102" s="28"/>
      <c r="DU102" s="30">
        <v>0</v>
      </c>
      <c r="DV102" s="28"/>
      <c r="DW102" s="28"/>
      <c r="DX102" s="28"/>
      <c r="DY102" s="30">
        <v>0</v>
      </c>
      <c r="DZ102" s="30">
        <f t="shared" si="88"/>
        <v>0</v>
      </c>
      <c r="EA102" s="30">
        <v>0</v>
      </c>
      <c r="EB102" s="28"/>
      <c r="EC102" s="27">
        <f t="shared" si="62"/>
        <v>0</v>
      </c>
      <c r="ED102" s="27">
        <f t="shared" si="62"/>
        <v>0</v>
      </c>
      <c r="EE102" s="27">
        <f t="shared" si="63"/>
        <v>0</v>
      </c>
      <c r="EH102" s="23"/>
      <c r="EJ102" s="23"/>
      <c r="EK102" s="23"/>
      <c r="EM102" s="23"/>
    </row>
    <row r="103" spans="1:143" s="22" customFormat="1" ht="20.25" customHeight="1">
      <c r="A103" s="20">
        <v>94</v>
      </c>
      <c r="B103" s="21" t="s">
        <v>141</v>
      </c>
      <c r="C103" s="26">
        <v>5779.1261</v>
      </c>
      <c r="D103" s="26">
        <v>585.1937</v>
      </c>
      <c r="E103" s="27">
        <f t="shared" si="64"/>
        <v>90220</v>
      </c>
      <c r="F103" s="27">
        <f t="shared" si="65"/>
        <v>64521.31116633334</v>
      </c>
      <c r="G103" s="27">
        <f t="shared" si="50"/>
        <v>67722.93500000001</v>
      </c>
      <c r="H103" s="27">
        <f t="shared" si="66"/>
        <v>104.96211836956167</v>
      </c>
      <c r="I103" s="27">
        <f t="shared" si="67"/>
        <v>75.0642152516072</v>
      </c>
      <c r="J103" s="27">
        <f t="shared" si="51"/>
        <v>40300.8</v>
      </c>
      <c r="K103" s="27">
        <f t="shared" si="52"/>
        <v>22921.977833000004</v>
      </c>
      <c r="L103" s="27">
        <f t="shared" si="53"/>
        <v>26123.535</v>
      </c>
      <c r="M103" s="27">
        <f t="shared" si="68"/>
        <v>113.96719423744848</v>
      </c>
      <c r="N103" s="27">
        <f t="shared" si="69"/>
        <v>64.8213807170081</v>
      </c>
      <c r="O103" s="27">
        <f t="shared" si="54"/>
        <v>7321.4</v>
      </c>
      <c r="P103" s="27">
        <f t="shared" si="70"/>
        <v>4400.89354</v>
      </c>
      <c r="Q103" s="27">
        <f t="shared" si="55"/>
        <v>8004.308</v>
      </c>
      <c r="R103" s="27">
        <f t="shared" si="71"/>
        <v>181.87915538624912</v>
      </c>
      <c r="S103" s="28">
        <f t="shared" si="72"/>
        <v>109.32756030267437</v>
      </c>
      <c r="T103" s="30">
        <v>321.4</v>
      </c>
      <c r="U103" s="26">
        <v>193.19353999999998</v>
      </c>
      <c r="V103" s="30">
        <v>244.02</v>
      </c>
      <c r="W103" s="27">
        <f t="shared" si="73"/>
        <v>126.30857118721465</v>
      </c>
      <c r="X103" s="28">
        <f t="shared" si="74"/>
        <v>75.92408214063472</v>
      </c>
      <c r="Y103" s="30">
        <v>17276.9</v>
      </c>
      <c r="Z103" s="30">
        <v>9018.023493</v>
      </c>
      <c r="AA103" s="30">
        <v>5714.938</v>
      </c>
      <c r="AB103" s="27">
        <f t="shared" si="75"/>
        <v>63.37240088624817</v>
      </c>
      <c r="AC103" s="28">
        <f t="shared" si="76"/>
        <v>33.07849209059495</v>
      </c>
      <c r="AD103" s="30">
        <v>7000</v>
      </c>
      <c r="AE103" s="26">
        <f t="shared" si="56"/>
        <v>4207.7</v>
      </c>
      <c r="AF103" s="30">
        <v>7760.288</v>
      </c>
      <c r="AG103" s="27">
        <f t="shared" si="77"/>
        <v>184.43063906647336</v>
      </c>
      <c r="AH103" s="28">
        <f t="shared" si="78"/>
        <v>110.86125714285713</v>
      </c>
      <c r="AI103" s="30">
        <v>644.5</v>
      </c>
      <c r="AJ103" s="30">
        <f t="shared" si="79"/>
        <v>600.6740000000001</v>
      </c>
      <c r="AK103" s="30">
        <v>606.7</v>
      </c>
      <c r="AL103" s="27">
        <f t="shared" si="80"/>
        <v>101.00320639814609</v>
      </c>
      <c r="AM103" s="28">
        <f t="shared" si="81"/>
        <v>94.13498836307215</v>
      </c>
      <c r="AN103" s="29">
        <v>0</v>
      </c>
      <c r="AO103" s="29"/>
      <c r="AP103" s="27"/>
      <c r="AQ103" s="27"/>
      <c r="AR103" s="28"/>
      <c r="AS103" s="29">
        <v>0</v>
      </c>
      <c r="AT103" s="29"/>
      <c r="AU103" s="28">
        <v>0</v>
      </c>
      <c r="AV103" s="28"/>
      <c r="AW103" s="28"/>
      <c r="AX103" s="28"/>
      <c r="AY103" s="30">
        <v>49919.2</v>
      </c>
      <c r="AZ103" s="30">
        <f t="shared" si="82"/>
        <v>41599.333333333336</v>
      </c>
      <c r="BA103" s="30">
        <v>41599.4</v>
      </c>
      <c r="BB103" s="28"/>
      <c r="BC103" s="28"/>
      <c r="BD103" s="28"/>
      <c r="BE103" s="138">
        <v>0</v>
      </c>
      <c r="BF103" s="30">
        <f t="shared" si="83"/>
        <v>0</v>
      </c>
      <c r="BG103" s="30">
        <v>0</v>
      </c>
      <c r="BH103" s="28"/>
      <c r="BI103" s="28"/>
      <c r="BJ103" s="30">
        <v>0</v>
      </c>
      <c r="BK103" s="28"/>
      <c r="BL103" s="28"/>
      <c r="BM103" s="28"/>
      <c r="BN103" s="27">
        <f t="shared" si="57"/>
        <v>4058</v>
      </c>
      <c r="BO103" s="27">
        <f t="shared" si="84"/>
        <v>2209.9868</v>
      </c>
      <c r="BP103" s="27">
        <f t="shared" si="58"/>
        <v>2087.533</v>
      </c>
      <c r="BQ103" s="27">
        <f t="shared" si="85"/>
        <v>94.45907097725652</v>
      </c>
      <c r="BR103" s="28">
        <f t="shared" si="86"/>
        <v>51.442410054213894</v>
      </c>
      <c r="BS103" s="30">
        <v>4058</v>
      </c>
      <c r="BT103" s="30">
        <v>2209.9868</v>
      </c>
      <c r="BU103" s="30">
        <v>2087.533</v>
      </c>
      <c r="BV103" s="30">
        <v>0</v>
      </c>
      <c r="BW103" s="30">
        <v>0</v>
      </c>
      <c r="BX103" s="30">
        <v>0</v>
      </c>
      <c r="BY103" s="30">
        <v>0</v>
      </c>
      <c r="BZ103" s="30">
        <v>0</v>
      </c>
      <c r="CA103" s="30">
        <v>0</v>
      </c>
      <c r="CB103" s="30">
        <v>0</v>
      </c>
      <c r="CC103" s="30">
        <v>0</v>
      </c>
      <c r="CD103" s="30">
        <v>0</v>
      </c>
      <c r="CE103" s="30">
        <v>0</v>
      </c>
      <c r="CF103" s="30">
        <v>0</v>
      </c>
      <c r="CG103" s="30">
        <v>0</v>
      </c>
      <c r="CH103" s="30">
        <v>0</v>
      </c>
      <c r="CI103" s="30">
        <v>0</v>
      </c>
      <c r="CJ103" s="30">
        <v>0</v>
      </c>
      <c r="CK103" s="30">
        <v>0</v>
      </c>
      <c r="CL103" s="30">
        <v>0</v>
      </c>
      <c r="CM103" s="30">
        <v>0</v>
      </c>
      <c r="CN103" s="30">
        <v>11000</v>
      </c>
      <c r="CO103" s="30">
        <v>6692.4</v>
      </c>
      <c r="CP103" s="30">
        <v>7282.486</v>
      </c>
      <c r="CQ103" s="30">
        <v>5000</v>
      </c>
      <c r="CR103" s="30">
        <v>3042</v>
      </c>
      <c r="CS103" s="30">
        <v>2386.986</v>
      </c>
      <c r="CT103" s="30">
        <v>0</v>
      </c>
      <c r="CU103" s="30">
        <v>0</v>
      </c>
      <c r="CV103" s="30">
        <v>0</v>
      </c>
      <c r="CW103" s="30">
        <v>0</v>
      </c>
      <c r="CX103" s="30">
        <v>0</v>
      </c>
      <c r="CY103" s="30">
        <v>0</v>
      </c>
      <c r="CZ103" s="30">
        <v>0</v>
      </c>
      <c r="DA103" s="30">
        <v>0</v>
      </c>
      <c r="DB103" s="30">
        <v>0</v>
      </c>
      <c r="DC103" s="30">
        <v>0</v>
      </c>
      <c r="DD103" s="30">
        <v>0</v>
      </c>
      <c r="DE103" s="30">
        <v>2427.57</v>
      </c>
      <c r="DF103" s="30">
        <v>0</v>
      </c>
      <c r="DG103" s="27">
        <f t="shared" si="59"/>
        <v>90220</v>
      </c>
      <c r="DH103" s="27">
        <f t="shared" si="60"/>
        <v>64521.31116633334</v>
      </c>
      <c r="DI103" s="27">
        <f t="shared" si="61"/>
        <v>67722.93500000001</v>
      </c>
      <c r="DJ103" s="28"/>
      <c r="DK103" s="28"/>
      <c r="DL103" s="28"/>
      <c r="DM103" s="30">
        <v>0</v>
      </c>
      <c r="DN103" s="30">
        <f t="shared" si="87"/>
        <v>0</v>
      </c>
      <c r="DO103" s="30">
        <v>0</v>
      </c>
      <c r="DP103" s="28"/>
      <c r="DQ103" s="28"/>
      <c r="DR103" s="28"/>
      <c r="DS103" s="28"/>
      <c r="DT103" s="28"/>
      <c r="DU103" s="30">
        <v>0</v>
      </c>
      <c r="DV103" s="28"/>
      <c r="DW103" s="28"/>
      <c r="DX103" s="28"/>
      <c r="DY103" s="30">
        <v>0</v>
      </c>
      <c r="DZ103" s="30">
        <f t="shared" si="88"/>
        <v>0</v>
      </c>
      <c r="EA103" s="30">
        <v>0</v>
      </c>
      <c r="EB103" s="28"/>
      <c r="EC103" s="27">
        <f t="shared" si="62"/>
        <v>0</v>
      </c>
      <c r="ED103" s="27">
        <f t="shared" si="62"/>
        <v>0</v>
      </c>
      <c r="EE103" s="27">
        <f t="shared" si="63"/>
        <v>0</v>
      </c>
      <c r="EH103" s="23"/>
      <c r="EJ103" s="23"/>
      <c r="EK103" s="23"/>
      <c r="EM103" s="23"/>
    </row>
    <row r="104" spans="1:143" s="22" customFormat="1" ht="20.25" customHeight="1">
      <c r="A104" s="20">
        <v>95</v>
      </c>
      <c r="B104" s="21" t="s">
        <v>142</v>
      </c>
      <c r="C104" s="26">
        <v>8671.4014</v>
      </c>
      <c r="D104" s="26">
        <v>13667.8845</v>
      </c>
      <c r="E104" s="27">
        <f t="shared" si="64"/>
        <v>79098.00000000001</v>
      </c>
      <c r="F104" s="27">
        <f t="shared" si="65"/>
        <v>56511.092586666666</v>
      </c>
      <c r="G104" s="27">
        <f t="shared" si="50"/>
        <v>61736.71629999999</v>
      </c>
      <c r="H104" s="27">
        <f t="shared" si="66"/>
        <v>109.24707605912802</v>
      </c>
      <c r="I104" s="27">
        <f t="shared" si="67"/>
        <v>78.05091949227538</v>
      </c>
      <c r="J104" s="27">
        <f t="shared" si="51"/>
        <v>34739.8</v>
      </c>
      <c r="K104" s="27">
        <f t="shared" si="52"/>
        <v>19545.92592</v>
      </c>
      <c r="L104" s="27">
        <f t="shared" si="53"/>
        <v>25043.2163</v>
      </c>
      <c r="M104" s="27">
        <f t="shared" si="68"/>
        <v>128.12499342573994</v>
      </c>
      <c r="N104" s="27">
        <f t="shared" si="69"/>
        <v>72.08796913050736</v>
      </c>
      <c r="O104" s="27">
        <f t="shared" si="54"/>
        <v>7800</v>
      </c>
      <c r="P104" s="27">
        <f t="shared" si="70"/>
        <v>4688.58</v>
      </c>
      <c r="Q104" s="27">
        <f t="shared" si="55"/>
        <v>6378.981</v>
      </c>
      <c r="R104" s="27">
        <f t="shared" si="71"/>
        <v>136.05358125487888</v>
      </c>
      <c r="S104" s="28">
        <f t="shared" si="72"/>
        <v>81.78180769230768</v>
      </c>
      <c r="T104" s="30">
        <v>600</v>
      </c>
      <c r="U104" s="26">
        <v>360.66</v>
      </c>
      <c r="V104" s="30">
        <v>293.241</v>
      </c>
      <c r="W104" s="27">
        <f t="shared" si="73"/>
        <v>81.30677091998002</v>
      </c>
      <c r="X104" s="28">
        <f t="shared" si="74"/>
        <v>48.8735</v>
      </c>
      <c r="Y104" s="30">
        <v>16500</v>
      </c>
      <c r="Z104" s="30">
        <v>8612.505000000001</v>
      </c>
      <c r="AA104" s="30">
        <v>12654.1053</v>
      </c>
      <c r="AB104" s="27">
        <f t="shared" si="75"/>
        <v>146.92711702344437</v>
      </c>
      <c r="AC104" s="28">
        <f t="shared" si="76"/>
        <v>76.69154727272726</v>
      </c>
      <c r="AD104" s="30">
        <v>7200</v>
      </c>
      <c r="AE104" s="26">
        <f t="shared" si="56"/>
        <v>4327.92</v>
      </c>
      <c r="AF104" s="30">
        <v>6085.74</v>
      </c>
      <c r="AG104" s="27">
        <f t="shared" si="77"/>
        <v>140.61581544945375</v>
      </c>
      <c r="AH104" s="28">
        <f t="shared" si="78"/>
        <v>84.52416666666667</v>
      </c>
      <c r="AI104" s="30">
        <v>306</v>
      </c>
      <c r="AJ104" s="30">
        <f t="shared" si="79"/>
        <v>285.192</v>
      </c>
      <c r="AK104" s="30">
        <v>479.4</v>
      </c>
      <c r="AL104" s="27">
        <f t="shared" si="80"/>
        <v>168.0972818311874</v>
      </c>
      <c r="AM104" s="28">
        <f t="shared" si="81"/>
        <v>156.66666666666666</v>
      </c>
      <c r="AN104" s="29">
        <v>0</v>
      </c>
      <c r="AO104" s="29"/>
      <c r="AP104" s="27"/>
      <c r="AQ104" s="27"/>
      <c r="AR104" s="28"/>
      <c r="AS104" s="29">
        <v>0</v>
      </c>
      <c r="AT104" s="29"/>
      <c r="AU104" s="28">
        <v>0</v>
      </c>
      <c r="AV104" s="28"/>
      <c r="AW104" s="28"/>
      <c r="AX104" s="28"/>
      <c r="AY104" s="30">
        <v>42724.6</v>
      </c>
      <c r="AZ104" s="30">
        <f t="shared" si="82"/>
        <v>35603.83333333333</v>
      </c>
      <c r="BA104" s="30">
        <v>35603.9</v>
      </c>
      <c r="BB104" s="28"/>
      <c r="BC104" s="28"/>
      <c r="BD104" s="28"/>
      <c r="BE104" s="138">
        <v>1633.6</v>
      </c>
      <c r="BF104" s="30">
        <f t="shared" si="83"/>
        <v>1361.3333333333333</v>
      </c>
      <c r="BG104" s="30">
        <v>1089.6</v>
      </c>
      <c r="BH104" s="28"/>
      <c r="BI104" s="28"/>
      <c r="BJ104" s="30">
        <v>0</v>
      </c>
      <c r="BK104" s="28"/>
      <c r="BL104" s="28"/>
      <c r="BM104" s="28"/>
      <c r="BN104" s="27">
        <f t="shared" si="57"/>
        <v>3225</v>
      </c>
      <c r="BO104" s="27">
        <f t="shared" si="84"/>
        <v>1756.335</v>
      </c>
      <c r="BP104" s="27">
        <f t="shared" si="58"/>
        <v>2694.53</v>
      </c>
      <c r="BQ104" s="27">
        <f t="shared" si="85"/>
        <v>153.41777052783212</v>
      </c>
      <c r="BR104" s="28">
        <f t="shared" si="86"/>
        <v>83.55131782945737</v>
      </c>
      <c r="BS104" s="30">
        <v>3200</v>
      </c>
      <c r="BT104" s="30">
        <v>1742.72</v>
      </c>
      <c r="BU104" s="30">
        <v>2694.53</v>
      </c>
      <c r="BV104" s="30">
        <v>0</v>
      </c>
      <c r="BW104" s="30">
        <v>0</v>
      </c>
      <c r="BX104" s="30">
        <v>0</v>
      </c>
      <c r="BY104" s="30">
        <v>0</v>
      </c>
      <c r="BZ104" s="30">
        <v>0</v>
      </c>
      <c r="CA104" s="30">
        <v>0</v>
      </c>
      <c r="CB104" s="30">
        <v>25</v>
      </c>
      <c r="CC104" s="30">
        <v>13.615</v>
      </c>
      <c r="CD104" s="30">
        <v>0</v>
      </c>
      <c r="CE104" s="30">
        <v>0</v>
      </c>
      <c r="CF104" s="30">
        <v>0</v>
      </c>
      <c r="CG104" s="30">
        <v>0</v>
      </c>
      <c r="CH104" s="30">
        <v>0</v>
      </c>
      <c r="CI104" s="30">
        <v>0</v>
      </c>
      <c r="CJ104" s="30">
        <v>0</v>
      </c>
      <c r="CK104" s="30">
        <v>2837</v>
      </c>
      <c r="CL104" s="30">
        <v>1726.0308000000002</v>
      </c>
      <c r="CM104" s="30">
        <v>2192.7</v>
      </c>
      <c r="CN104" s="30">
        <v>3571.8</v>
      </c>
      <c r="CO104" s="30">
        <v>2173.0831200000002</v>
      </c>
      <c r="CP104" s="30">
        <v>220.1</v>
      </c>
      <c r="CQ104" s="30">
        <v>3571.8</v>
      </c>
      <c r="CR104" s="30">
        <v>2173.0831200000002</v>
      </c>
      <c r="CS104" s="30">
        <v>220.1</v>
      </c>
      <c r="CT104" s="30">
        <v>0</v>
      </c>
      <c r="CU104" s="30">
        <v>0</v>
      </c>
      <c r="CV104" s="30">
        <v>0</v>
      </c>
      <c r="CW104" s="30">
        <v>0</v>
      </c>
      <c r="CX104" s="30">
        <v>0</v>
      </c>
      <c r="CY104" s="30">
        <v>0</v>
      </c>
      <c r="CZ104" s="30">
        <v>0</v>
      </c>
      <c r="DA104" s="30">
        <v>0</v>
      </c>
      <c r="DB104" s="30">
        <v>0</v>
      </c>
      <c r="DC104" s="30">
        <v>500</v>
      </c>
      <c r="DD104" s="30">
        <v>304.2</v>
      </c>
      <c r="DE104" s="30">
        <v>423.4</v>
      </c>
      <c r="DF104" s="30">
        <v>0</v>
      </c>
      <c r="DG104" s="27">
        <f t="shared" si="59"/>
        <v>79098.00000000001</v>
      </c>
      <c r="DH104" s="27">
        <f t="shared" si="60"/>
        <v>56511.092586666666</v>
      </c>
      <c r="DI104" s="27">
        <f t="shared" si="61"/>
        <v>61736.71629999999</v>
      </c>
      <c r="DJ104" s="28"/>
      <c r="DK104" s="28"/>
      <c r="DL104" s="28"/>
      <c r="DM104" s="30">
        <v>0</v>
      </c>
      <c r="DN104" s="30">
        <f t="shared" si="87"/>
        <v>0</v>
      </c>
      <c r="DO104" s="30">
        <v>0</v>
      </c>
      <c r="DP104" s="28"/>
      <c r="DQ104" s="28"/>
      <c r="DR104" s="28"/>
      <c r="DS104" s="28"/>
      <c r="DT104" s="28"/>
      <c r="DU104" s="30">
        <v>0</v>
      </c>
      <c r="DV104" s="28"/>
      <c r="DW104" s="28"/>
      <c r="DX104" s="28"/>
      <c r="DY104" s="30">
        <v>0</v>
      </c>
      <c r="DZ104" s="30">
        <f t="shared" si="88"/>
        <v>0</v>
      </c>
      <c r="EA104" s="30">
        <v>0</v>
      </c>
      <c r="EB104" s="28"/>
      <c r="EC104" s="27">
        <f t="shared" si="62"/>
        <v>0</v>
      </c>
      <c r="ED104" s="27">
        <f t="shared" si="62"/>
        <v>0</v>
      </c>
      <c r="EE104" s="27">
        <f t="shared" si="63"/>
        <v>0</v>
      </c>
      <c r="EH104" s="23"/>
      <c r="EJ104" s="23"/>
      <c r="EK104" s="23"/>
      <c r="EM104" s="23"/>
    </row>
    <row r="105" spans="1:135" s="34" customFormat="1" ht="36.75" customHeight="1">
      <c r="A105" s="20"/>
      <c r="B105" s="32" t="s">
        <v>44</v>
      </c>
      <c r="C105" s="33">
        <f>SUM(C10:C104)</f>
        <v>640659.6542000001</v>
      </c>
      <c r="D105" s="33">
        <f>SUM(D10:D104)</f>
        <v>804522.5507999997</v>
      </c>
      <c r="E105" s="33">
        <f>SUM(E10:E104)</f>
        <v>7741684.039000003</v>
      </c>
      <c r="F105" s="33">
        <f>SUM(F10:F104)</f>
        <v>5753111.426115633</v>
      </c>
      <c r="G105" s="33">
        <f>SUM(G10:G104)</f>
        <v>6244837.899499998</v>
      </c>
      <c r="H105" s="27">
        <f>G105/F105*100</f>
        <v>108.54713974688941</v>
      </c>
      <c r="I105" s="27">
        <f>G105/E105*100</f>
        <v>80.66510940049483</v>
      </c>
      <c r="J105" s="33">
        <f>SUM(J10:J104)</f>
        <v>2940998.7889999994</v>
      </c>
      <c r="K105" s="33">
        <f>SUM(K10:K104)</f>
        <v>1753440.1177822985</v>
      </c>
      <c r="L105" s="33">
        <f>SUM(L10:L104)</f>
        <v>2335804.1225</v>
      </c>
      <c r="M105" s="27">
        <f t="shared" si="68"/>
        <v>133.21265430234703</v>
      </c>
      <c r="N105" s="27">
        <f>L105/J105*100</f>
        <v>79.42213819456288</v>
      </c>
      <c r="O105" s="33">
        <f>SUM(O10:O104)</f>
        <v>1027605.1020000001</v>
      </c>
      <c r="P105" s="33">
        <f>SUM(P10:P104)</f>
        <v>617693.4268122</v>
      </c>
      <c r="Q105" s="33">
        <f>SUM(Q10:Q104)</f>
        <v>865557.2238999997</v>
      </c>
      <c r="R105" s="27">
        <f t="shared" si="71"/>
        <v>140.12731661513357</v>
      </c>
      <c r="S105" s="28">
        <f t="shared" si="72"/>
        <v>84.23053001735677</v>
      </c>
      <c r="T105" s="33">
        <f>SUM(T10:T104)</f>
        <v>177138.12900000002</v>
      </c>
      <c r="U105" s="33">
        <f>SUM(U10:U104)</f>
        <v>106477.72934189993</v>
      </c>
      <c r="V105" s="33">
        <f>SUM(V10:V104)</f>
        <v>141269.98409999997</v>
      </c>
      <c r="W105" s="27">
        <f t="shared" si="73"/>
        <v>132.67561674458904</v>
      </c>
      <c r="X105" s="28">
        <f t="shared" si="74"/>
        <v>79.75131322517241</v>
      </c>
      <c r="Y105" s="33">
        <f>SUM(Y10:Y104)</f>
        <v>647000.8899999999</v>
      </c>
      <c r="Z105" s="33">
        <f>SUM(Z10:Z104)</f>
        <v>337715.0545533</v>
      </c>
      <c r="AA105" s="33">
        <f>SUM(AA10:AA104)</f>
        <v>457296.62100000004</v>
      </c>
      <c r="AB105" s="27">
        <f t="shared" si="75"/>
        <v>135.40901266746076</v>
      </c>
      <c r="AC105" s="28">
        <f t="shared" si="76"/>
        <v>70.6794423420345</v>
      </c>
      <c r="AD105" s="33">
        <f>SUM(AD10:AD104)</f>
        <v>850466.9730000001</v>
      </c>
      <c r="AE105" s="33">
        <f>SUM(AE10:AE104)</f>
        <v>511215.69747029984</v>
      </c>
      <c r="AF105" s="33">
        <f>SUM(AF10:AF104)</f>
        <v>724287.2398000003</v>
      </c>
      <c r="AG105" s="27">
        <f>AF105/AE105*100</f>
        <v>141.67938179208187</v>
      </c>
      <c r="AH105" s="28">
        <f>AF105/AD105*100</f>
        <v>85.16347639522037</v>
      </c>
      <c r="AI105" s="33">
        <f>SUM(AI10:AI104)</f>
        <v>95551.16000000002</v>
      </c>
      <c r="AJ105" s="33">
        <f>SUM(AJ10:AJ104)</f>
        <v>89053.68111999998</v>
      </c>
      <c r="AK105" s="33">
        <f>SUM(AK10:AK104)</f>
        <v>89853.01569999996</v>
      </c>
      <c r="AL105" s="27">
        <f>AK105/AJ105*100</f>
        <v>100.89758735399481</v>
      </c>
      <c r="AM105" s="28">
        <f>AK105/AI105*100</f>
        <v>94.03655141392312</v>
      </c>
      <c r="AN105" s="33">
        <f>SUM(AN10:AN104)</f>
        <v>44700</v>
      </c>
      <c r="AO105" s="33">
        <f>SUM(AO10:AO104)</f>
        <v>37525.65</v>
      </c>
      <c r="AP105" s="33">
        <f>SUM(AP10:AP104)</f>
        <v>48261.15</v>
      </c>
      <c r="AQ105" s="27">
        <f>AP105/AO105*100</f>
        <v>128.60843183262648</v>
      </c>
      <c r="AR105" s="28">
        <f>AP105/AN105*100</f>
        <v>107.96677852348992</v>
      </c>
      <c r="AS105" s="33">
        <f aca="true" t="shared" si="89" ref="AS105:BP105">SUM(AS10:AS104)</f>
        <v>0</v>
      </c>
      <c r="AT105" s="33">
        <f t="shared" si="89"/>
        <v>0</v>
      </c>
      <c r="AU105" s="33">
        <f t="shared" si="89"/>
        <v>0</v>
      </c>
      <c r="AV105" s="33">
        <f t="shared" si="89"/>
        <v>0</v>
      </c>
      <c r="AW105" s="33">
        <f t="shared" si="89"/>
        <v>0</v>
      </c>
      <c r="AX105" s="33">
        <f t="shared" si="89"/>
        <v>15.1</v>
      </c>
      <c r="AY105" s="33">
        <f t="shared" si="89"/>
        <v>4576480.300000001</v>
      </c>
      <c r="AZ105" s="33">
        <f t="shared" si="89"/>
        <v>3813733.583333334</v>
      </c>
      <c r="BA105" s="33">
        <f t="shared" si="89"/>
        <v>3854525.0999999996</v>
      </c>
      <c r="BB105" s="33">
        <f t="shared" si="89"/>
        <v>0</v>
      </c>
      <c r="BC105" s="33">
        <f t="shared" si="89"/>
        <v>0</v>
      </c>
      <c r="BD105" s="33">
        <f t="shared" si="89"/>
        <v>0</v>
      </c>
      <c r="BE105" s="33">
        <f t="shared" si="89"/>
        <v>24504.6</v>
      </c>
      <c r="BF105" s="33">
        <f t="shared" si="89"/>
        <v>20420.5</v>
      </c>
      <c r="BG105" s="33">
        <f t="shared" si="89"/>
        <v>18617.7</v>
      </c>
      <c r="BH105" s="33">
        <f t="shared" si="89"/>
        <v>0</v>
      </c>
      <c r="BI105" s="33">
        <f t="shared" si="89"/>
        <v>0</v>
      </c>
      <c r="BJ105" s="33">
        <f t="shared" si="89"/>
        <v>15</v>
      </c>
      <c r="BK105" s="33">
        <f t="shared" si="89"/>
        <v>0</v>
      </c>
      <c r="BL105" s="33">
        <f t="shared" si="89"/>
        <v>0</v>
      </c>
      <c r="BM105" s="33">
        <f t="shared" si="89"/>
        <v>0</v>
      </c>
      <c r="BN105" s="33">
        <f t="shared" si="89"/>
        <v>214612.32999999993</v>
      </c>
      <c r="BO105" s="33">
        <f t="shared" si="89"/>
        <v>116877.87491800002</v>
      </c>
      <c r="BP105" s="33">
        <f t="shared" si="89"/>
        <v>183448.6156</v>
      </c>
      <c r="BQ105" s="27">
        <f>BP105/BO105*100</f>
        <v>156.95752145451408</v>
      </c>
      <c r="BR105" s="28">
        <f>BP105/BN105*100</f>
        <v>85.4790661841284</v>
      </c>
      <c r="BS105" s="33">
        <f aca="true" t="shared" si="90" ref="BS105:CX105">SUM(BS10:BS104)</f>
        <v>181701.62999999998</v>
      </c>
      <c r="BT105" s="33">
        <f t="shared" si="90"/>
        <v>98954.70769800001</v>
      </c>
      <c r="BU105" s="33">
        <f t="shared" si="90"/>
        <v>155940.84359999996</v>
      </c>
      <c r="BV105" s="33">
        <f t="shared" si="90"/>
        <v>3350</v>
      </c>
      <c r="BW105" s="33">
        <f t="shared" si="90"/>
        <v>1824.41</v>
      </c>
      <c r="BX105" s="33">
        <f t="shared" si="90"/>
        <v>1767.45</v>
      </c>
      <c r="BY105" s="33">
        <f t="shared" si="90"/>
        <v>0</v>
      </c>
      <c r="BZ105" s="33">
        <f t="shared" si="90"/>
        <v>0</v>
      </c>
      <c r="CA105" s="33">
        <f t="shared" si="90"/>
        <v>0</v>
      </c>
      <c r="CB105" s="33">
        <f t="shared" si="90"/>
        <v>29560.699999999997</v>
      </c>
      <c r="CC105" s="33">
        <f t="shared" si="90"/>
        <v>16098.75722</v>
      </c>
      <c r="CD105" s="33">
        <f t="shared" si="90"/>
        <v>25740.321999999996</v>
      </c>
      <c r="CE105" s="33">
        <f t="shared" si="90"/>
        <v>0</v>
      </c>
      <c r="CF105" s="33">
        <f t="shared" si="90"/>
        <v>0</v>
      </c>
      <c r="CG105" s="33">
        <f t="shared" si="90"/>
        <v>0</v>
      </c>
      <c r="CH105" s="33">
        <f t="shared" si="90"/>
        <v>35384</v>
      </c>
      <c r="CI105" s="33">
        <f t="shared" si="90"/>
        <v>29486.666666666668</v>
      </c>
      <c r="CJ105" s="33">
        <f t="shared" si="90"/>
        <v>24920.577</v>
      </c>
      <c r="CK105" s="33">
        <f t="shared" si="90"/>
        <v>130587.9</v>
      </c>
      <c r="CL105" s="33">
        <f t="shared" si="90"/>
        <v>79449.67836</v>
      </c>
      <c r="CM105" s="33">
        <f t="shared" si="90"/>
        <v>113895.80099999999</v>
      </c>
      <c r="CN105" s="33">
        <f t="shared" si="90"/>
        <v>733671.4680000001</v>
      </c>
      <c r="CO105" s="33">
        <f t="shared" si="90"/>
        <v>446365.7211311999</v>
      </c>
      <c r="CP105" s="33">
        <f t="shared" si="90"/>
        <v>488033.7228</v>
      </c>
      <c r="CQ105" s="33">
        <f t="shared" si="90"/>
        <v>346369.46800000005</v>
      </c>
      <c r="CR105" s="33">
        <f t="shared" si="90"/>
        <v>210731.1843312</v>
      </c>
      <c r="CS105" s="33">
        <f t="shared" si="90"/>
        <v>209237.76009999998</v>
      </c>
      <c r="CT105" s="33">
        <f t="shared" si="90"/>
        <v>3380.224</v>
      </c>
      <c r="CU105" s="33">
        <f t="shared" si="90"/>
        <v>2056.5282816</v>
      </c>
      <c r="CV105" s="33">
        <f t="shared" si="90"/>
        <v>33029.424</v>
      </c>
      <c r="CW105" s="33">
        <f t="shared" si="90"/>
        <v>2230</v>
      </c>
      <c r="CX105" s="33">
        <f t="shared" si="90"/>
        <v>1356.732</v>
      </c>
      <c r="CY105" s="33">
        <f aca="true" t="shared" si="91" ref="CY105:ED105">SUM(CY10:CY104)</f>
        <v>10407.3573</v>
      </c>
      <c r="CZ105" s="33">
        <f t="shared" si="91"/>
        <v>4000</v>
      </c>
      <c r="DA105" s="33">
        <f t="shared" si="91"/>
        <v>2433.6</v>
      </c>
      <c r="DB105" s="33">
        <f t="shared" si="91"/>
        <v>4000</v>
      </c>
      <c r="DC105" s="33">
        <f t="shared" si="91"/>
        <v>41659.715</v>
      </c>
      <c r="DD105" s="33">
        <f t="shared" si="91"/>
        <v>25345.770606000006</v>
      </c>
      <c r="DE105" s="33">
        <f t="shared" si="91"/>
        <v>46025.991200000004</v>
      </c>
      <c r="DF105" s="33">
        <f t="shared" si="91"/>
        <v>-4.8</v>
      </c>
      <c r="DG105" s="33">
        <f t="shared" si="91"/>
        <v>7581367.689000002</v>
      </c>
      <c r="DH105" s="33">
        <f t="shared" si="91"/>
        <v>5619514.467782299</v>
      </c>
      <c r="DI105" s="33">
        <f t="shared" si="91"/>
        <v>6237897.599499999</v>
      </c>
      <c r="DJ105" s="33">
        <f t="shared" si="91"/>
        <v>0</v>
      </c>
      <c r="DK105" s="33">
        <f t="shared" si="91"/>
        <v>0</v>
      </c>
      <c r="DL105" s="33">
        <f t="shared" si="91"/>
        <v>0</v>
      </c>
      <c r="DM105" s="33">
        <f t="shared" si="91"/>
        <v>160316.35000000003</v>
      </c>
      <c r="DN105" s="33">
        <f t="shared" si="91"/>
        <v>133596.9583333333</v>
      </c>
      <c r="DO105" s="33">
        <f t="shared" si="91"/>
        <v>6860.299999999999</v>
      </c>
      <c r="DP105" s="33">
        <f t="shared" si="91"/>
        <v>0</v>
      </c>
      <c r="DQ105" s="33">
        <f t="shared" si="91"/>
        <v>0</v>
      </c>
      <c r="DR105" s="33">
        <f t="shared" si="91"/>
        <v>0</v>
      </c>
      <c r="DS105" s="33">
        <f t="shared" si="91"/>
        <v>0</v>
      </c>
      <c r="DT105" s="33">
        <f t="shared" si="91"/>
        <v>0</v>
      </c>
      <c r="DU105" s="33">
        <f t="shared" si="91"/>
        <v>80</v>
      </c>
      <c r="DV105" s="33">
        <f t="shared" si="91"/>
        <v>0</v>
      </c>
      <c r="DW105" s="33">
        <f t="shared" si="91"/>
        <v>0</v>
      </c>
      <c r="DX105" s="33">
        <f t="shared" si="91"/>
        <v>0</v>
      </c>
      <c r="DY105" s="33">
        <f t="shared" si="91"/>
        <v>246602.3005</v>
      </c>
      <c r="DZ105" s="33">
        <f t="shared" si="91"/>
        <v>205501.91708333333</v>
      </c>
      <c r="EA105" s="33">
        <f t="shared" si="91"/>
        <v>107294.308</v>
      </c>
      <c r="EB105" s="33">
        <f t="shared" si="91"/>
        <v>0</v>
      </c>
      <c r="EC105" s="33">
        <f t="shared" si="91"/>
        <v>406918.6505</v>
      </c>
      <c r="ED105" s="33">
        <f t="shared" si="91"/>
        <v>339098.87541666673</v>
      </c>
      <c r="EE105" s="33">
        <f>SUM(EE10:EE104)</f>
        <v>114234.60800000001</v>
      </c>
    </row>
    <row r="106" s="17" customFormat="1" ht="17.25"/>
    <row r="107" s="17" customFormat="1" ht="17.25"/>
    <row r="108" s="17" customFormat="1" ht="17.25"/>
    <row r="109" s="17" customFormat="1" ht="17.25"/>
    <row r="110" s="17" customFormat="1" ht="17.25"/>
    <row r="111" s="17" customFormat="1" ht="17.25"/>
    <row r="112" s="17" customFormat="1" ht="17.25"/>
    <row r="113" s="17" customFormat="1" ht="17.25"/>
    <row r="114" s="17" customFormat="1" ht="17.25"/>
    <row r="115" s="17" customFormat="1" ht="17.25"/>
    <row r="116" s="17" customFormat="1" ht="17.25"/>
    <row r="117" s="17" customFormat="1" ht="17.25"/>
    <row r="118" s="17" customFormat="1" ht="17.25"/>
    <row r="119" s="17" customFormat="1" ht="17.25"/>
    <row r="120" s="17" customFormat="1" ht="17.25"/>
    <row r="121" s="17" customFormat="1" ht="17.25"/>
    <row r="122" s="17" customFormat="1" ht="17.25"/>
    <row r="123" s="17" customFormat="1" ht="17.25"/>
    <row r="124" s="17" customFormat="1" ht="17.25"/>
    <row r="125" s="17" customFormat="1" ht="17.25"/>
    <row r="126" s="17" customFormat="1" ht="17.25"/>
    <row r="127" s="17" customFormat="1" ht="17.25"/>
    <row r="128" s="17" customFormat="1" ht="17.25"/>
    <row r="129" s="17" customFormat="1" ht="17.25"/>
    <row r="130" s="17" customFormat="1" ht="17.25"/>
    <row r="131" s="17" customFormat="1" ht="17.25"/>
    <row r="132" s="17" customFormat="1" ht="17.25"/>
  </sheetData>
  <sheetProtection/>
  <protectedRanges>
    <protectedRange sqref="AF53:AF104" name="Range4_2_1_1_2_1_1_2_1_1_1_2_1_1_1"/>
    <protectedRange sqref="AK53:AK104" name="Range4_3_1_1_2_1_1_2_1_1_1_2_1_1_1"/>
    <protectedRange sqref="AP53:AP104" name="Range4_4_1_1_2_1_1_2_1_1_1_2_1_1_1"/>
    <protectedRange sqref="BU53:BU104" name="Range5_1_1_1_2_1_1_2_1_1_1_2_1_1_1"/>
    <protectedRange sqref="BX53:BX104" name="Range5_2_1_1_2_1_1_2_1_1_1_2_1_1_1"/>
    <protectedRange sqref="V45:V48 V12:V23 V25:V26 V28:V36 V38:V40 V42:V43 V51:V52" name="Range4_5_1_2_1_1_2_1_1_1_1_1_1"/>
    <protectedRange sqref="AF45:AF48 AF12:AF23 AF25:AF26 AF28:AF36 AF38:AF40 AF42:AF43 AF51:AF52" name="Range4_2_1_1_2_1_1_2_1_1_1_1_1_1"/>
    <protectedRange sqref="AK45:AK48 AK12:AK23 AK25:AK26 AK28:AK36 AK38:AK40 AK42:AK43 AK51:AK52" name="Range4_3_1_1_2_1_1_2_1_1_1_1_1_1"/>
    <protectedRange sqref="AP45:AP48 AP14:AP23 AP25:AP26 AP28:AP36 AP38:AP40 AP42:AP43 AP51:AP52" name="Range4_4_1_1_2_1_1_2_1_1_1_1_1_1"/>
    <protectedRange sqref="BU18:BU21 BU23 BU28:BU32 BU34:BU36 BU45:BU48 BU12:BU15 BU25:BU26 BU38:BU40 BU42 BU51:BU52" name="Range5_1_1_1_2_1_1_2_1_1_1_1_1_1"/>
    <protectedRange sqref="BU43 BU16:BU17 BU22 BU33 BX45:BX48 BX12:BX23 BX25:BX26 BX28:BX36 BX38:BX40 BX42:BX43 BX51:BX52" name="Range5_2_1_1_2_1_1_2_1_1_1_1_1_1"/>
    <protectedRange sqref="V41" name="Range4_5_1_1_1_1_1_1_1_1_1_1_1_1"/>
    <protectedRange sqref="AF41" name="Range4_2_1_1_1_1_1_1_1_1_1_1_1_1_1"/>
    <protectedRange sqref="AK41" name="Range4_3_1_1_1_1_1_1_1_1_1_1_1_1_1"/>
    <protectedRange sqref="AP41" name="Range4_4_1_1_1_1_1_1_1_1_1_1_1_1_1"/>
    <protectedRange sqref="BU41" name="Range5_1_1_1_1_1_1_1_1_1_1_1_1_1_1"/>
    <protectedRange sqref="BX41" name="Range5_2_1_1_1_1_1_1_1_1_1_1_1_1_1"/>
    <protectedRange sqref="V10:W10 W11:W105" name="Range4_5_1_2_1_1_1_1_1_1_1_1_1"/>
    <protectedRange sqref="AB10:AB105" name="Range4_1_1_1_2_1_1_1_1_1_1_1_1_1"/>
    <protectedRange sqref="AF10:AG10 AG11:AG105" name="Range4_2_1_1_2_1_1_1_1_1_1_1_1_1"/>
    <protectedRange sqref="AK10:AL10 AQ105 AL11:AL105" name="Range4_3_1_1_2_1_1_1_1_1_1_1_1_1"/>
    <protectedRange sqref="AQ10:AQ104" name="Range4_4_1_1_2_1_1_1_1_1_1_1_1_1"/>
    <protectedRange sqref="BU10" name="Range5_1_1_1_2_1_1_1_1_1_1_1_1_1"/>
    <protectedRange sqref="BX10" name="Range5_2_1_1_2_1_1_1_1_1_1_1_1_1"/>
    <protectedRange sqref="AO10:AO14" name="Range4_1"/>
    <protectedRange sqref="CC10:CC104 BT10:BT104 BW10:BW104 CI10:CI104" name="Range5_12"/>
    <protectedRange sqref="DA10:DA104 CR10:CR104 CO10:CO104 CL10:CL104 CX10:CX104 CU10:CU104 DD10:DD104" name="Range5"/>
    <protectedRange sqref="T10:T54" name="Range4_2"/>
    <protectedRange sqref="T55:T82" name="Range4_4"/>
    <protectedRange sqref="T83:T104" name="Range4_6"/>
    <protectedRange sqref="AD10:AD54" name="Range4_8"/>
    <protectedRange sqref="AD55:AD82" name="Range4_9"/>
    <protectedRange sqref="AD83:AD104" name="Range4_12"/>
    <protectedRange sqref="AA10:AA54" name="Range4_14"/>
    <protectedRange sqref="AA55:AA82" name="Range4_16"/>
    <protectedRange sqref="AA83:AA104" name="Range4_18"/>
    <protectedRange sqref="AI10:AI54" name="Range4_19"/>
    <protectedRange sqref="AI55:AI82" name="Range4_23"/>
    <protectedRange sqref="AI83:AI104" name="Range4_25"/>
    <protectedRange sqref="AP10:AP13" name="Range4_26"/>
    <protectedRange sqref="CK10:CK54" name="Range5_2"/>
    <protectedRange sqref="CK55:CK76 CK78:CK82" name="Range5_3"/>
    <protectedRange sqref="CK83:CK104" name="Range5_7"/>
    <protectedRange sqref="CN78:CN104 CN10:CN76" name="Range5_8"/>
    <protectedRange sqref="CM10:CM104" name="Range5_10"/>
    <protectedRange sqref="CQ78:CQ104 CQ10:CQ76" name="Range5_13"/>
    <protectedRange sqref="DC10:DC104" name="Range5_18"/>
  </protectedRanges>
  <mergeCells count="132">
    <mergeCell ref="EC7:EC8"/>
    <mergeCell ref="DV7:DV8"/>
    <mergeCell ref="CO7:CP7"/>
    <mergeCell ref="CR7:CS7"/>
    <mergeCell ref="CU7:CV7"/>
    <mergeCell ref="DQ7:DR7"/>
    <mergeCell ref="DT7:DU7"/>
    <mergeCell ref="DY7:DY8"/>
    <mergeCell ref="DS7:DS8"/>
    <mergeCell ref="DN7:DO7"/>
    <mergeCell ref="DM7:DM8"/>
    <mergeCell ref="EB7:EB8"/>
    <mergeCell ref="BZ7:CA7"/>
    <mergeCell ref="CC7:CD7"/>
    <mergeCell ref="DP7:DP8"/>
    <mergeCell ref="DW7:DX7"/>
    <mergeCell ref="DF7:DF8"/>
    <mergeCell ref="DG7:DG8"/>
    <mergeCell ref="CZ7:CZ8"/>
    <mergeCell ref="DK7:DL7"/>
    <mergeCell ref="BV7:BV8"/>
    <mergeCell ref="CF7:CG7"/>
    <mergeCell ref="AO7:AR7"/>
    <mergeCell ref="ED7:EE7"/>
    <mergeCell ref="CX7:CY7"/>
    <mergeCell ref="DA7:DB7"/>
    <mergeCell ref="DD7:DE7"/>
    <mergeCell ref="DH7:DI7"/>
    <mergeCell ref="DJ7:DJ8"/>
    <mergeCell ref="DZ7:EA7"/>
    <mergeCell ref="BT7:BU7"/>
    <mergeCell ref="P7:S7"/>
    <mergeCell ref="U7:X7"/>
    <mergeCell ref="Z7:AC7"/>
    <mergeCell ref="AE7:AH7"/>
    <mergeCell ref="T7:T8"/>
    <mergeCell ref="Y7:Y8"/>
    <mergeCell ref="AD7:AD8"/>
    <mergeCell ref="AN7:AN8"/>
    <mergeCell ref="AZ7:BA7"/>
    <mergeCell ref="J7:J8"/>
    <mergeCell ref="A4:A8"/>
    <mergeCell ref="B4:B8"/>
    <mergeCell ref="C4:C8"/>
    <mergeCell ref="D4:D8"/>
    <mergeCell ref="E7:E8"/>
    <mergeCell ref="E4:I6"/>
    <mergeCell ref="F7:I7"/>
    <mergeCell ref="J4:N6"/>
    <mergeCell ref="K7:N7"/>
    <mergeCell ref="O6:S6"/>
    <mergeCell ref="T6:X6"/>
    <mergeCell ref="C1:N1"/>
    <mergeCell ref="C2:N2"/>
    <mergeCell ref="T2:V2"/>
    <mergeCell ref="L3:O3"/>
    <mergeCell ref="EC4:EE6"/>
    <mergeCell ref="O5:AU5"/>
    <mergeCell ref="AV5:BJ5"/>
    <mergeCell ref="BK5:BM6"/>
    <mergeCell ref="BN5:CD5"/>
    <mergeCell ref="O4:DE4"/>
    <mergeCell ref="CE5:CM5"/>
    <mergeCell ref="CN5:CV5"/>
    <mergeCell ref="CW5:CY6"/>
    <mergeCell ref="EB4:EB6"/>
    <mergeCell ref="AS6:AU6"/>
    <mergeCell ref="BE6:BG6"/>
    <mergeCell ref="CN6:CP6"/>
    <mergeCell ref="CE6:CG6"/>
    <mergeCell ref="CH6:CJ6"/>
    <mergeCell ref="CK6:CM6"/>
    <mergeCell ref="BH6:BJ6"/>
    <mergeCell ref="BS6:BU6"/>
    <mergeCell ref="CB6:CD6"/>
    <mergeCell ref="BY6:CA6"/>
    <mergeCell ref="O7:O8"/>
    <mergeCell ref="BV6:BX6"/>
    <mergeCell ref="AY6:BA6"/>
    <mergeCell ref="BB6:BD6"/>
    <mergeCell ref="AV6:AX6"/>
    <mergeCell ref="BN6:BR6"/>
    <mergeCell ref="AD6:AH6"/>
    <mergeCell ref="AI6:AM6"/>
    <mergeCell ref="AN6:AR6"/>
    <mergeCell ref="Y6:AC6"/>
    <mergeCell ref="AS7:AS8"/>
    <mergeCell ref="AJ7:AM7"/>
    <mergeCell ref="AT7:AU7"/>
    <mergeCell ref="AY7:AY8"/>
    <mergeCell ref="AW7:AX7"/>
    <mergeCell ref="BS7:BS8"/>
    <mergeCell ref="BF7:BG7"/>
    <mergeCell ref="BC7:BD7"/>
    <mergeCell ref="BB7:BB8"/>
    <mergeCell ref="DJ4:EA4"/>
    <mergeCell ref="AI7:AI8"/>
    <mergeCell ref="CT6:CV6"/>
    <mergeCell ref="DJ6:DL6"/>
    <mergeCell ref="BN7:BN8"/>
    <mergeCell ref="AV7:AV8"/>
    <mergeCell ref="BH7:BH8"/>
    <mergeCell ref="BE7:BE8"/>
    <mergeCell ref="BI7:BJ7"/>
    <mergeCell ref="CH7:CH8"/>
    <mergeCell ref="DF4:DF6"/>
    <mergeCell ref="DG4:DI6"/>
    <mergeCell ref="CI7:CJ7"/>
    <mergeCell ref="BY7:BY8"/>
    <mergeCell ref="DC7:DC8"/>
    <mergeCell ref="CQ6:CS6"/>
    <mergeCell ref="CK7:CK8"/>
    <mergeCell ref="CQ7:CQ8"/>
    <mergeCell ref="CL7:CM7"/>
    <mergeCell ref="DC5:DE6"/>
    <mergeCell ref="DM6:DO6"/>
    <mergeCell ref="DY6:EA6"/>
    <mergeCell ref="DP5:DR6"/>
    <mergeCell ref="DS5:EA5"/>
    <mergeCell ref="DV6:DX6"/>
    <mergeCell ref="DS6:DU6"/>
    <mergeCell ref="DJ5:DO5"/>
    <mergeCell ref="CZ5:DB6"/>
    <mergeCell ref="BK7:BK8"/>
    <mergeCell ref="BL7:BM7"/>
    <mergeCell ref="CW7:CW8"/>
    <mergeCell ref="CT7:CT8"/>
    <mergeCell ref="CN7:CN8"/>
    <mergeCell ref="CB7:CB8"/>
    <mergeCell ref="CE7:CE8"/>
    <mergeCell ref="BO7:BR7"/>
    <mergeCell ref="BW7:BX7"/>
  </mergeCells>
  <printOptions/>
  <pageMargins left="0.7" right="0.7" top="0.75" bottom="0.75" header="0.3" footer="0.3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</dc:creator>
  <cp:keywords/>
  <dc:description/>
  <cp:lastModifiedBy>Artashat</cp:lastModifiedBy>
  <cp:lastPrinted>2019-05-16T13:56:20Z</cp:lastPrinted>
  <dcterms:created xsi:type="dcterms:W3CDTF">2002-03-15T09:46:46Z</dcterms:created>
  <dcterms:modified xsi:type="dcterms:W3CDTF">2019-11-12T14:16:58Z</dcterms:modified>
  <cp:category/>
  <cp:version/>
  <cp:contentType/>
  <cp:contentStatus/>
</cp:coreProperties>
</file>