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K108" i="2" l="1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P97" i="2"/>
  <c r="O97" i="2"/>
  <c r="N97" i="2"/>
  <c r="M97" i="2"/>
  <c r="I97" i="2"/>
  <c r="K97" i="2" s="1"/>
  <c r="H97" i="2"/>
  <c r="G97" i="2"/>
  <c r="F97" i="2"/>
  <c r="J97" i="2" s="1"/>
  <c r="E97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P86" i="2"/>
  <c r="O86" i="2"/>
  <c r="N86" i="2"/>
  <c r="M86" i="2"/>
  <c r="K86" i="2"/>
  <c r="I86" i="2"/>
  <c r="J86" i="2" s="1"/>
  <c r="H86" i="2"/>
  <c r="G86" i="2"/>
  <c r="F86" i="2"/>
  <c r="E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P62" i="2"/>
  <c r="O62" i="2"/>
  <c r="N62" i="2"/>
  <c r="M62" i="2"/>
  <c r="J62" i="2"/>
  <c r="I62" i="2"/>
  <c r="K62" i="2" s="1"/>
  <c r="G62" i="2"/>
  <c r="F62" i="2"/>
  <c r="E62" i="2"/>
  <c r="K61" i="2"/>
  <c r="J61" i="2"/>
  <c r="K60" i="2"/>
  <c r="J60" i="2"/>
  <c r="P58" i="2"/>
  <c r="O58" i="2"/>
  <c r="N58" i="2"/>
  <c r="M58" i="2"/>
  <c r="I58" i="2"/>
  <c r="K58" i="2" s="1"/>
  <c r="H58" i="2"/>
  <c r="G58" i="2"/>
  <c r="F58" i="2"/>
  <c r="J58" i="2" s="1"/>
  <c r="E58" i="2"/>
  <c r="K57" i="2"/>
  <c r="J57" i="2"/>
  <c r="K56" i="2"/>
  <c r="J56" i="2"/>
  <c r="K55" i="2"/>
  <c r="J55" i="2"/>
  <c r="K54" i="2"/>
  <c r="J54" i="2"/>
  <c r="K53" i="2"/>
  <c r="J53" i="2"/>
  <c r="K52" i="2"/>
  <c r="J52" i="2"/>
  <c r="P50" i="2"/>
  <c r="O50" i="2"/>
  <c r="N50" i="2"/>
  <c r="M50" i="2"/>
  <c r="K50" i="2"/>
  <c r="I50" i="2"/>
  <c r="J50" i="2" s="1"/>
  <c r="H50" i="2"/>
  <c r="G50" i="2"/>
  <c r="F50" i="2"/>
  <c r="E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P39" i="2"/>
  <c r="O39" i="2"/>
  <c r="N39" i="2"/>
  <c r="M39" i="2"/>
  <c r="I39" i="2"/>
  <c r="K39" i="2" s="1"/>
  <c r="H39" i="2"/>
  <c r="G39" i="2"/>
  <c r="F39" i="2"/>
  <c r="J39" i="2" s="1"/>
  <c r="E39" i="2"/>
  <c r="K38" i="2"/>
  <c r="J38" i="2"/>
  <c r="K37" i="2"/>
  <c r="J37" i="2"/>
  <c r="K36" i="2"/>
  <c r="J36" i="2"/>
  <c r="K35" i="2"/>
  <c r="J35" i="2"/>
  <c r="K34" i="2"/>
  <c r="J34" i="2"/>
  <c r="K33" i="2"/>
  <c r="J33" i="2"/>
  <c r="P31" i="2"/>
  <c r="O31" i="2"/>
  <c r="N31" i="2"/>
  <c r="M31" i="2"/>
  <c r="K31" i="2"/>
  <c r="I31" i="2"/>
  <c r="J31" i="2" s="1"/>
  <c r="H31" i="2"/>
  <c r="G31" i="2"/>
  <c r="F31" i="2"/>
  <c r="E31" i="2"/>
  <c r="K30" i="2"/>
  <c r="J30" i="2"/>
  <c r="K29" i="2"/>
  <c r="J29" i="2"/>
  <c r="K28" i="2"/>
  <c r="J28" i="2"/>
  <c r="I27" i="2"/>
  <c r="K27" i="2" s="1"/>
  <c r="H27" i="2"/>
  <c r="H25" i="2" s="1"/>
  <c r="H16" i="2" s="1"/>
  <c r="P25" i="2"/>
  <c r="O25" i="2"/>
  <c r="N25" i="2"/>
  <c r="M25" i="2"/>
  <c r="I25" i="2"/>
  <c r="K25" i="2" s="1"/>
  <c r="G25" i="2"/>
  <c r="F25" i="2"/>
  <c r="E25" i="2"/>
  <c r="K24" i="2"/>
  <c r="J24" i="2"/>
  <c r="K23" i="2"/>
  <c r="J23" i="2"/>
  <c r="K22" i="2"/>
  <c r="J22" i="2"/>
  <c r="K21" i="2"/>
  <c r="J21" i="2"/>
  <c r="K20" i="2"/>
  <c r="J20" i="2"/>
  <c r="P18" i="2"/>
  <c r="P16" i="2" s="1"/>
  <c r="P14" i="2" s="1"/>
  <c r="O18" i="2"/>
  <c r="N18" i="2"/>
  <c r="N16" i="2" s="1"/>
  <c r="M18" i="2"/>
  <c r="I18" i="2"/>
  <c r="K18" i="2" s="1"/>
  <c r="H18" i="2"/>
  <c r="G18" i="2"/>
  <c r="G16" i="2" s="1"/>
  <c r="G14" i="2" s="1"/>
  <c r="F18" i="2"/>
  <c r="E18" i="2"/>
  <c r="E16" i="2" s="1"/>
  <c r="E14" i="2" s="1"/>
  <c r="M16" i="2"/>
  <c r="F16" i="2"/>
  <c r="F14" i="2" s="1"/>
  <c r="K12" i="2"/>
  <c r="J12" i="2"/>
  <c r="K10" i="2"/>
  <c r="J10" i="2"/>
  <c r="N17" i="1"/>
  <c r="M17" i="1"/>
  <c r="L17" i="1"/>
  <c r="L12" i="1" s="1"/>
  <c r="K17" i="1"/>
  <c r="K12" i="1" s="1"/>
  <c r="J17" i="1"/>
  <c r="I17" i="1"/>
  <c r="N15" i="1"/>
  <c r="M15" i="1"/>
  <c r="L15" i="1"/>
  <c r="K15" i="1"/>
  <c r="J15" i="1"/>
  <c r="I15" i="1"/>
  <c r="H15" i="1"/>
  <c r="G15" i="1"/>
  <c r="N12" i="1"/>
  <c r="M12" i="1"/>
  <c r="J12" i="1"/>
  <c r="I12" i="1"/>
  <c r="H12" i="1"/>
  <c r="G12" i="1"/>
  <c r="O16" i="2" l="1"/>
  <c r="O14" i="2" s="1"/>
  <c r="N14" i="2"/>
  <c r="M14" i="2"/>
  <c r="H14" i="2"/>
  <c r="I16" i="2"/>
  <c r="J18" i="2"/>
  <c r="J25" i="2"/>
  <c r="J27" i="2"/>
  <c r="K16" i="2" l="1"/>
  <c r="J16" i="2"/>
  <c r="I14" i="2"/>
  <c r="J14" i="2" l="1"/>
  <c r="K14" i="2"/>
</calcChain>
</file>

<file path=xl/sharedStrings.xml><?xml version="1.0" encoding="utf-8"?>
<sst xmlns="http://schemas.openxmlformats.org/spreadsheetml/2006/main" count="180" uniqueCount="150">
  <si>
    <t xml:space="preserve">Ձև N  1 </t>
  </si>
  <si>
    <t>Կառավարման  ապարատ</t>
  </si>
  <si>
    <t>Արարատի մարզպետի  աշխատակազմ</t>
  </si>
  <si>
    <t xml:space="preserve">Հայտատուի  անվանումը </t>
  </si>
  <si>
    <t>(հազար դրամ)</t>
  </si>
  <si>
    <t>բաժին</t>
  </si>
  <si>
    <t>խումբ</t>
  </si>
  <si>
    <t>դաս</t>
  </si>
  <si>
    <t xml:space="preserve"> Ծրագրային դասիչը</t>
  </si>
  <si>
    <t>բյուջետային հատկացումների ծրագրերի և միջոցառումների անվանումները</t>
  </si>
  <si>
    <t>2025թ.  փաստացի  կատարողական</t>
  </si>
  <si>
    <t xml:space="preserve"> 2026թ.  հաստատված բյուջե </t>
  </si>
  <si>
    <t>2027թ. միջոցառման գծով բազային բյուջեն</t>
  </si>
  <si>
    <t>2027թ. միջոցառման գծով առաջարկը ներառյալ ընդլայնումները (հայտ)</t>
  </si>
  <si>
    <t>2028թ. միջոցառման գծով բազային բյուջեն</t>
  </si>
  <si>
    <t>2028թ. միջոցառման գծով առաջարկը ներառյալ ընդլայնումները (հայտ)</t>
  </si>
  <si>
    <t>2029թ. միջոցառման գծով բազային բյուջեն</t>
  </si>
  <si>
    <t>2029թ. միջոցառման գծով առաջարկը ներառյալ ընդլայնումները (հայտ)</t>
  </si>
  <si>
    <t xml:space="preserve"> ծրագիր</t>
  </si>
  <si>
    <t xml:space="preserve"> միջոցառում</t>
  </si>
  <si>
    <t>՛01</t>
  </si>
  <si>
    <t xml:space="preserve"> այդ թվում`</t>
  </si>
  <si>
    <t>ՀՀ  Արարատի մարզում տարածքային պետական կառավարում</t>
  </si>
  <si>
    <t xml:space="preserve">Ծրագրի վրա կատարվող ծախսը </t>
  </si>
  <si>
    <t>ՀՀ  Արարատի Մարզում տարածքային պետական կառավարում</t>
  </si>
  <si>
    <t xml:space="preserve">Միջոցառման վրա կատարվող ծախսը - ընթացիկ ծախսեր </t>
  </si>
  <si>
    <t>ՀՀ  Արարատի մարզպետի աշխատակազմի  տեխնիկական   հագեցվածության  բարելավում</t>
  </si>
  <si>
    <t xml:space="preserve">Միջոցառման վրա կատարվող ծախսը - ոչ ֆինանսական ակտիվների գծով ծախսեր </t>
  </si>
  <si>
    <t>3100..</t>
  </si>
  <si>
    <t>(միջոցառման անվանումը)</t>
  </si>
  <si>
    <t xml:space="preserve">Ձև N  2 </t>
  </si>
  <si>
    <t>Հայտատուի  անվանումը    Արարատի  Մարզպետի աշխատակազմ</t>
  </si>
  <si>
    <t>Բաժին</t>
  </si>
  <si>
    <t>Բյուջետային ծախսերը (հազ. դրամ)</t>
  </si>
  <si>
    <t>2027թ.</t>
  </si>
  <si>
    <t>2028թ.</t>
  </si>
  <si>
    <t>2029թ.</t>
  </si>
  <si>
    <t>կոդը</t>
  </si>
  <si>
    <t>բյուջետային ծախսերի տնտ. դասակարգման հոդվածի անվանումը</t>
  </si>
  <si>
    <t>2025թ. (փաստացի)</t>
  </si>
  <si>
    <t>2026թ. 
(հաստատված)</t>
  </si>
  <si>
    <t>2026թ. 
(բազային)</t>
  </si>
  <si>
    <t>Միջոցառման գծով բազային բյուջեն</t>
  </si>
  <si>
    <t>Միջոցառման գծով առաջարկը ներառյալ ընդլայնումները (հայտ)</t>
  </si>
  <si>
    <t>2027թ. առաջարկի (հայտի) տարբերությունը 2026թ. հաստատվածի նկատմամբ</t>
  </si>
  <si>
    <t>2027թ. առաջարկի (հայտի) տարբերությունը 2025թ. փաստացի կատարողականի նկատմամբ</t>
  </si>
  <si>
    <t xml:space="preserve">Հիմնավորումներ 2026թ. հաստատված բյուջեի նկատմամբ 2027թ. առաջարկի (հայտի) տարբերության վերաբերյալ  </t>
  </si>
  <si>
    <t>1009</t>
  </si>
  <si>
    <t>Հաստիքային  միավորների  թիվը</t>
  </si>
  <si>
    <t>Ծառայողական  ավտոմեքենաների  քանակը</t>
  </si>
  <si>
    <t>ԸՆԴԱՄԵՆԸ  ԾԱԽՍԵՐ</t>
  </si>
  <si>
    <t>այդ  թվում՝</t>
  </si>
  <si>
    <t>ԸՆԹԱՑԻԿ  ԾԱԽՍԵՐ</t>
  </si>
  <si>
    <t>այդ  թվում`</t>
  </si>
  <si>
    <t xml:space="preserve">  4111</t>
  </si>
  <si>
    <t xml:space="preserve"> -Աշխատողների աշխատավարձեր և հավելավճարներ</t>
  </si>
  <si>
    <t xml:space="preserve">  4112</t>
  </si>
  <si>
    <t xml:space="preserve"> - Պարգևատրումներ, դրամական խրախուսումներ և հատուկ վճարներ</t>
  </si>
  <si>
    <t>4113</t>
  </si>
  <si>
    <t xml:space="preserve"> -Քաղաքացիական, դատական և պետական ծառայողների պարգևատրում </t>
  </si>
  <si>
    <t>4115</t>
  </si>
  <si>
    <t>- Այլ վարձատրություն</t>
  </si>
  <si>
    <t>4211</t>
  </si>
  <si>
    <t>- Գործառնական և բանկային ծառայությունների ծախսեր</t>
  </si>
  <si>
    <t>Էներգետիկ ծառայություններ</t>
  </si>
  <si>
    <t>Էլեկտրամոբիլների լիցքավորում</t>
  </si>
  <si>
    <t>Էլեկտրաէներգիայով ջեռուցման ծառայություններ</t>
  </si>
  <si>
    <t>Գազով ջեռուցման ծառայություններ</t>
  </si>
  <si>
    <t>Կոմունալ ծառայություններ</t>
  </si>
  <si>
    <t>Ջրամատակարարման և ջրահեռացման ծառայություններ</t>
  </si>
  <si>
    <t>Շենքերի պահպանման ծառայություններ (դեռատիզացիա)</t>
  </si>
  <si>
    <t>Կապի ծառայություններ</t>
  </si>
  <si>
    <t>Ապահովագրական ծախսեր</t>
  </si>
  <si>
    <t>Գույքի և սարքավորումների վարձակալություն</t>
  </si>
  <si>
    <t>Ծառայողական գործուղումների գծով ծախսեր</t>
  </si>
  <si>
    <t>4221</t>
  </si>
  <si>
    <t>Ներքին  գործուղումներ</t>
  </si>
  <si>
    <t>Արտասահմանյան գործուղումների գծով ծախսեր</t>
  </si>
  <si>
    <t>Վարչական ծառայություններ</t>
  </si>
  <si>
    <t>Համակարգչային ծառայություններ</t>
  </si>
  <si>
    <t>Աշխատակազմի մասնագիտական զարգացման ծառայություններ</t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</si>
  <si>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</si>
  <si>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</si>
  <si>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</si>
  <si>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 ծախսեր</t>
  </si>
  <si>
    <t>Ընդհանուր բնույթի այլ ծառայություններ</t>
  </si>
  <si>
    <t>Էլեկտրամոբիլների լիցքավորման նպատակով ծառայությունների ձեռքբերում</t>
  </si>
  <si>
    <t>Էլեկտրոնային հարթակով ուղևորափոխադրման ծառայությունների ձեռքբերում</t>
  </si>
  <si>
    <t>Ավտոտրանսպորտային փոխադրման այլ ծառայությունների ձեռքբերում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</si>
  <si>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</si>
  <si>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</si>
  <si>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</si>
  <si>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Ավտոմեքենաների ընթացիկ նորոգում և պահպանում</t>
  </si>
  <si>
    <t>Սարքավորումների ընթացիկ նորոգում և պահպանում</t>
  </si>
  <si>
    <t>Գրասենյակային նյութեր և հագուստ</t>
  </si>
  <si>
    <t>Գրասենյակային պիտույքներ</t>
  </si>
  <si>
    <t>Հագուստ և համազգեստ</t>
  </si>
  <si>
    <t xml:space="preserve">Գյուղատնտեսական ապրանքներ </t>
  </si>
  <si>
    <t>Տրանսպորտային նյութեր</t>
  </si>
  <si>
    <t>Առողջապահական և լաբորատոր նյութեր</t>
  </si>
  <si>
    <t xml:space="preserve">Կենցաղային և հանրային սննդի նյութեր </t>
  </si>
  <si>
    <t>Հատուկ նպատակային այլ նյութեր</t>
  </si>
  <si>
    <t>4411</t>
  </si>
  <si>
    <t>Ներքին արժեթղթերի տոկոսավճարներ</t>
  </si>
  <si>
    <t>4421</t>
  </si>
  <si>
    <t>Արտաքին արժեթղթերի գծով տոկոսավճարներ</t>
  </si>
  <si>
    <t>4422</t>
  </si>
  <si>
    <t>Արտաքին վարկերի գծով տոկոսավճարներ</t>
  </si>
  <si>
    <t>Սուբսիդիաներ ոչ ֆինանսական պետական կազմակերպություններին</t>
  </si>
  <si>
    <t>Ընթացիկ դրամաշնորհներ միջազգային կազմակերպություններին</t>
  </si>
  <si>
    <t>Ընթացիկ դրամաշնորհներ պետական կառավարման հատվածին</t>
  </si>
  <si>
    <t>Ընթացիկ սուբվենցիաներ համայնքներին</t>
  </si>
  <si>
    <t>4637</t>
  </si>
  <si>
    <t>Ընթացիկ դրամաշնորհներ պետական և համայնքների ոչ առևտրային կազմակերպություններին</t>
  </si>
  <si>
    <t xml:space="preserve"> Ընթացիկ դրամաշնորհներ պետական և համայնքային առևտրային կազմակերպություններին</t>
  </si>
  <si>
    <t>4639</t>
  </si>
  <si>
    <t>Այլ ընթացիկ դրամաշնորհներ</t>
  </si>
  <si>
    <t>4655</t>
  </si>
  <si>
    <t>Կապիտալ դրամաշնորհներ պետական և համայնքային ոչ առևտրային կազմակերպություններին</t>
  </si>
  <si>
    <t>4727</t>
  </si>
  <si>
    <t>Կրթական, մշակութային և սպորտային նպաստներ բյուջեից</t>
  </si>
  <si>
    <t>Այլ նպաստներ բյուջեից</t>
  </si>
  <si>
    <t>4819</t>
  </si>
  <si>
    <t>Նվիրատվություններ այլ շահույթ չհետապնդող կազմակերպություններին</t>
  </si>
  <si>
    <t>Այլ հարկեր</t>
  </si>
  <si>
    <t>Պարտադիր վճարներ</t>
  </si>
  <si>
    <t>ավտոմեքենաների տեխզննություն և բնապահպանական վճար</t>
  </si>
  <si>
    <t>աղբահանություն</t>
  </si>
  <si>
    <t>այլ</t>
  </si>
  <si>
    <t>4824</t>
  </si>
  <si>
    <t>Պետական հատվածի տարբեր մակարդակների կողմից միմյանց նկատմամբ կիրառվող տույժեր</t>
  </si>
  <si>
    <t xml:space="preserve">Դատարանների կողմից նշանակված տույժեր ու տուգանքներ </t>
  </si>
  <si>
    <t xml:space="preserve">Կառավարման մարմինների գործունեության հետևանքով առաջացած վնասվածքների  կամ վնասների վերականգնում </t>
  </si>
  <si>
    <t>Այլ  ծախսեր</t>
  </si>
  <si>
    <t>Պահուստային միջոցներ</t>
  </si>
  <si>
    <t xml:space="preserve"> ՈՉ ՖԻՆԱՆՍԱԿԱՆ ԱԿՏԻՎՆԵՐԻ ԳԾՈՎ ԾԱԽՍԵՐ</t>
  </si>
  <si>
    <t xml:space="preserve"> Ծրագիր</t>
  </si>
  <si>
    <t xml:space="preserve"> Միջոցառում</t>
  </si>
  <si>
    <t>Շենքերի և շինությունների ձեռք բերում</t>
  </si>
  <si>
    <t>Շենքերի և շինությունների կառուցում</t>
  </si>
  <si>
    <t>Շենքերի և շինությունների կապիտալ վերանորոգում</t>
  </si>
  <si>
    <t xml:space="preserve">Տրանսպորտային սարքավորումներ </t>
  </si>
  <si>
    <t>Վարչական  սարքավորումներ</t>
  </si>
  <si>
    <t>Այլ մեքենաներ և սարքավորումներ</t>
  </si>
  <si>
    <t xml:space="preserve">Աճեցվող ակտիվներ </t>
  </si>
  <si>
    <t xml:space="preserve">Ոչ նյութական հիմնական միջոցներ </t>
  </si>
  <si>
    <t>Գեոդեզիական քարտեզագրական ծախսեր</t>
  </si>
  <si>
    <t>Նախագծահետազոտական ծախսեր</t>
  </si>
  <si>
    <r>
      <t>ԱՇԽԱՏԱՆՔԻ  ՎԱՐՁԱՏՐՈՒԹՅՈՒՆ</t>
    </r>
    <r>
      <rPr>
        <b/>
        <sz val="12"/>
        <color indexed="10"/>
        <rFont val="GHEA Grapalat"/>
        <family val="3"/>
      </rPr>
      <t xml:space="preserve">  </t>
    </r>
  </si>
  <si>
    <r>
      <t xml:space="preserve">Արտագերատեսչական ծախսեր </t>
    </r>
    <r>
      <rPr>
        <sz val="10"/>
        <rFont val="GHEA Grapalat"/>
        <family val="3"/>
      </rPr>
      <t>(այդ թվում՝ պահնորդական ծառայությունների գծով)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</si>
</sst>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1"/>
      <color indexed="10"/>
      <name val="GHEA Grapalat"/>
      <family val="3"/>
    </font>
    <font>
      <b/>
      <sz val="8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8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1"/>
      <color rgb="FFFF0000"/>
      <name val="GHEA Grapalat"/>
      <family val="3"/>
    </font>
    <font>
      <b/>
      <sz val="9"/>
      <color theme="1"/>
      <name val="GHEA Grapalat"/>
      <family val="3"/>
    </font>
    <font>
      <b/>
      <sz val="9"/>
      <name val="GHEA Grapalat"/>
      <family val="3"/>
    </font>
    <font>
      <sz val="10"/>
      <color indexed="8"/>
      <name val="MS Sans Serif"/>
      <family val="2"/>
      <charset val="204"/>
    </font>
    <font>
      <sz val="9"/>
      <name val="GHEA Mariam"/>
      <family val="3"/>
    </font>
    <font>
      <b/>
      <sz val="12"/>
      <color indexed="10"/>
      <name val="GHEA Grapalat"/>
      <family val="3"/>
    </font>
    <font>
      <b/>
      <sz val="8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</cellStyleXfs>
  <cellXfs count="147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Continuous" wrapText="1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Continuous" wrapText="1"/>
    </xf>
    <xf numFmtId="0" fontId="7" fillId="2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3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13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vertical="center" wrapText="1"/>
    </xf>
    <xf numFmtId="165" fontId="6" fillId="3" borderId="2" xfId="1" applyNumberFormat="1" applyFont="1" applyFill="1" applyBorder="1" applyAlignment="1">
      <alignment horizontal="center" wrapText="1"/>
    </xf>
    <xf numFmtId="43" fontId="2" fillId="0" borderId="0" xfId="0" applyNumberFormat="1" applyFont="1" applyFill="1"/>
    <xf numFmtId="0" fontId="14" fillId="0" borderId="2" xfId="0" applyFont="1" applyFill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0" borderId="0" xfId="0" applyFont="1"/>
    <xf numFmtId="0" fontId="6" fillId="4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4" xfId="0" applyFont="1" applyFill="1" applyBorder="1"/>
    <xf numFmtId="0" fontId="10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2" borderId="2" xfId="0" applyFont="1" applyFill="1" applyBorder="1"/>
    <xf numFmtId="0" fontId="5" fillId="2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centerContinuous" wrapText="1"/>
    </xf>
    <xf numFmtId="0" fontId="10" fillId="2" borderId="0" xfId="0" applyFont="1" applyFill="1"/>
    <xf numFmtId="0" fontId="1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Continuous" wrapText="1"/>
    </xf>
    <xf numFmtId="0" fontId="2" fillId="2" borderId="10" xfId="0" applyFont="1" applyFill="1" applyBorder="1" applyAlignment="1">
      <alignment wrapText="1"/>
    </xf>
    <xf numFmtId="0" fontId="10" fillId="0" borderId="0" xfId="0" applyFont="1"/>
    <xf numFmtId="0" fontId="18" fillId="0" borderId="2" xfId="0" applyFont="1" applyBorder="1" applyAlignment="1">
      <alignment horizontal="center" wrapText="1"/>
    </xf>
    <xf numFmtId="0" fontId="18" fillId="0" borderId="0" xfId="0" applyFont="1"/>
    <xf numFmtId="0" fontId="8" fillId="0" borderId="4" xfId="0" applyFont="1" applyFill="1" applyBorder="1" applyAlignment="1" applyProtection="1">
      <alignment horizontal="centerContinuous" vertical="center" wrapText="1"/>
    </xf>
    <xf numFmtId="0" fontId="20" fillId="0" borderId="2" xfId="2" applyFont="1" applyBorder="1" applyAlignment="1" applyProtection="1">
      <alignment horizontal="centerContinuous" wrapText="1"/>
    </xf>
    <xf numFmtId="0" fontId="7" fillId="0" borderId="2" xfId="0" applyFont="1" applyBorder="1" applyAlignment="1" applyProtection="1">
      <alignment horizontal="centerContinuous" vertical="center" wrapText="1"/>
    </xf>
    <xf numFmtId="0" fontId="7" fillId="0" borderId="11" xfId="0" applyFont="1" applyBorder="1" applyAlignment="1" applyProtection="1">
      <alignment horizontal="centerContinuous" vertical="center" wrapText="1"/>
    </xf>
    <xf numFmtId="0" fontId="7" fillId="4" borderId="11" xfId="0" applyFont="1" applyFill="1" applyBorder="1" applyAlignment="1" applyProtection="1">
      <alignment horizontal="centerContinuous" vertical="center" wrapText="1"/>
    </xf>
    <xf numFmtId="0" fontId="7" fillId="0" borderId="2" xfId="0" applyFont="1" applyBorder="1" applyAlignment="1" applyProtection="1">
      <alignment horizontal="centerContinuous" wrapText="1"/>
    </xf>
    <xf numFmtId="0" fontId="7" fillId="0" borderId="2" xfId="0" applyFont="1" applyFill="1" applyBorder="1" applyAlignment="1" applyProtection="1">
      <alignment horizontal="centerContinuous" wrapText="1"/>
    </xf>
    <xf numFmtId="0" fontId="7" fillId="4" borderId="2" xfId="0" applyFont="1" applyFill="1" applyBorder="1" applyAlignment="1" applyProtection="1">
      <alignment horizontal="centerContinuous" vertical="center" wrapText="1"/>
    </xf>
    <xf numFmtId="0" fontId="9" fillId="4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5" borderId="5" xfId="2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wrapText="1"/>
    </xf>
    <xf numFmtId="165" fontId="6" fillId="5" borderId="2" xfId="1" applyNumberFormat="1" applyFont="1" applyFill="1" applyBorder="1" applyAlignment="1">
      <alignment horizontal="center" vertical="center" wrapText="1"/>
    </xf>
    <xf numFmtId="165" fontId="6" fillId="4" borderId="2" xfId="1" applyNumberFormat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8" xfId="0" applyFont="1" applyFill="1" applyBorder="1"/>
    <xf numFmtId="49" fontId="22" fillId="0" borderId="9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2" fillId="4" borderId="8" xfId="0" applyFont="1" applyFill="1" applyBorder="1"/>
    <xf numFmtId="49" fontId="22" fillId="4" borderId="9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9" xfId="0" applyFont="1" applyFill="1" applyBorder="1"/>
    <xf numFmtId="0" fontId="2" fillId="2" borderId="13" xfId="0" applyFont="1" applyFill="1" applyBorder="1" applyAlignment="1">
      <alignment wrapText="1"/>
    </xf>
    <xf numFmtId="165" fontId="2" fillId="2" borderId="13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165" fontId="2" fillId="0" borderId="2" xfId="1" applyNumberFormat="1" applyFont="1" applyFill="1" applyBorder="1" applyAlignment="1">
      <alignment horizontal="center" wrapText="1"/>
    </xf>
    <xf numFmtId="165" fontId="2" fillId="4" borderId="2" xfId="1" applyNumberFormat="1" applyFont="1" applyFill="1" applyBorder="1" applyAlignment="1">
      <alignment horizontal="center" wrapText="1"/>
    </xf>
    <xf numFmtId="0" fontId="2" fillId="0" borderId="3" xfId="0" applyFont="1" applyFill="1" applyBorder="1"/>
    <xf numFmtId="0" fontId="4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165" fontId="6" fillId="4" borderId="2" xfId="1" applyNumberFormat="1" applyFont="1" applyFill="1" applyBorder="1" applyAlignment="1">
      <alignment horizontal="center" wrapText="1"/>
    </xf>
    <xf numFmtId="0" fontId="6" fillId="2" borderId="0" xfId="0" applyFont="1" applyFill="1"/>
    <xf numFmtId="0" fontId="2" fillId="0" borderId="0" xfId="0" applyFont="1" applyAlignment="1">
      <alignment horizontal="left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Стиль 1 2" xfId="2"/>
    <cellStyle name="Стиль 1 2 3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348;&#1338;&#1342;&#1342;2027-2029\&#1343;&#1377;&#1404;&#1377;&#1406;&#1377;&#1408;&#1396;&#1377;&#1398;%20&#1377;&#1402;&#1377;&#1408;&#1377;&#1407;%20&#1329;&#1408;&#1377;&#1408;&#1377;&#1407;\4.0.%20&#1343;&#1377;&#1404;&#1377;&#1406;&#1377;&#1408;&#1396;&#1377;&#1398;%20&#1377;&#1402;&#1377;&#1408;&#1377;&#1407;%202027-2029%20-%20say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Ամփոփ"/>
      <sheetName val="2-Ընդամենը ծախսեր"/>
      <sheetName val="3-Ծախսերի բացվածք"/>
      <sheetName val="4-Փոստային կապ"/>
      <sheetName val="5-Կապ"/>
      <sheetName val="6-Դատդեպ-կապ"/>
      <sheetName val="6.1-Դատդեպ-փոստային"/>
      <sheetName val="7-Էլ-էներգիա"/>
      <sheetName val="8-Էլ-էներգիա-ջեռուցում"/>
      <sheetName val="9-Գազով ջեռուցում"/>
      <sheetName val="10-Գործուղում"/>
      <sheetName val="11-Ավտոմեքենա"/>
      <sheetName val="12-Վարչական սարքավորումներ"/>
      <sheetName val="13-Համազգեստ "/>
      <sheetName val="14-Տարածքներ"/>
      <sheetName val="15-Ընթացիկ նորոգում"/>
      <sheetName val="16-Վերապատրաստում"/>
      <sheetName val="17-Ներկայացուցչական"/>
      <sheetName val="18-Պահնորդական"/>
      <sheetName val="19-Այլ նպաստներ"/>
      <sheetName val="20-Կառուցվածք"/>
      <sheetName val="21-Հաստիքացուցակ պետ-ծառ"/>
      <sheetName val="22-Հարկ-մաքս"/>
      <sheetName val="23-ԱԳՆ"/>
      <sheetName val="24-Հարկադիր"/>
      <sheetName val="25-Դատավորներ"/>
      <sheetName val="26-Դատ.ծառ."/>
      <sheetName val="27-Դատ.կարգադրիչ"/>
      <sheetName val="28-Դատախազ"/>
      <sheetName val="29-Դատախազ-պետծառ"/>
      <sheetName val="30-Հակակոռուպ.կոմ"/>
      <sheetName val="31-ՀԿ-աշխատակազմ"/>
      <sheetName val="32-Քննչական"/>
      <sheetName val="33-ՔԿ-դեպարտամենտ"/>
      <sheetName val="34-Աշխատավարձի ֆոնդ"/>
      <sheetName val="35-Աշխատավարձի ֆոնդ(հավելավճար)"/>
    </sheetNames>
    <sheetDataSet>
      <sheetData sheetId="0" refreshError="1"/>
      <sheetData sheetId="1">
        <row r="16">
          <cell r="E16">
            <v>454050.37</v>
          </cell>
          <cell r="F16">
            <v>428614.5</v>
          </cell>
          <cell r="H16">
            <v>432661.6878800001</v>
          </cell>
          <cell r="I16">
            <v>432661.6878800001</v>
          </cell>
          <cell r="M16">
            <v>437584.50000000006</v>
          </cell>
          <cell r="N16">
            <v>437584.50000000006</v>
          </cell>
          <cell r="O16">
            <v>439779.30000000005</v>
          </cell>
          <cell r="P16">
            <v>439779.30000000005</v>
          </cell>
        </row>
        <row r="97">
          <cell r="I97">
            <v>8800</v>
          </cell>
          <cell r="M97">
            <v>8800</v>
          </cell>
        </row>
        <row r="103">
          <cell r="M103">
            <v>8800</v>
          </cell>
          <cell r="N103">
            <v>8800</v>
          </cell>
          <cell r="O103">
            <v>8800</v>
          </cell>
          <cell r="P103">
            <v>8800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I10">
            <v>6004.7878800000008</v>
          </cell>
          <cell r="T10">
            <v>6004.7878800000008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I17" sqref="I17"/>
    </sheetView>
  </sheetViews>
  <sheetFormatPr defaultRowHeight="13.5"/>
  <cols>
    <col min="1" max="3" width="7.28515625" style="19" customWidth="1"/>
    <col min="4" max="4" width="9.140625" style="19"/>
    <col min="5" max="5" width="9.42578125" style="19" customWidth="1"/>
    <col min="6" max="6" width="45.140625" style="19" customWidth="1"/>
    <col min="7" max="7" width="14.42578125" style="27" customWidth="1"/>
    <col min="8" max="10" width="12.5703125" style="27" customWidth="1"/>
    <col min="11" max="11" width="11.5703125" style="27" customWidth="1"/>
    <col min="12" max="12" width="13.140625" style="27" customWidth="1"/>
    <col min="13" max="13" width="14.28515625" style="27" customWidth="1"/>
    <col min="14" max="14" width="15.85546875" style="27" customWidth="1"/>
    <col min="15" max="16384" width="9.140625" style="19"/>
  </cols>
  <sheetData>
    <row r="1" spans="1:15" s="1" customFormat="1" ht="16.5">
      <c r="G1" s="2"/>
      <c r="H1" s="3"/>
      <c r="I1" s="3"/>
      <c r="J1" s="3"/>
      <c r="K1" s="3"/>
      <c r="L1" s="4" t="s">
        <v>0</v>
      </c>
      <c r="M1" s="4"/>
      <c r="N1" s="3"/>
    </row>
    <row r="2" spans="1:15" s="1" customFormat="1">
      <c r="G2" s="3"/>
      <c r="H2" s="3"/>
      <c r="I2" s="3"/>
      <c r="J2" s="3" t="s">
        <v>1</v>
      </c>
      <c r="K2" s="3"/>
      <c r="L2" s="3"/>
      <c r="M2" s="3"/>
      <c r="N2" s="3"/>
    </row>
    <row r="3" spans="1:15" s="1" customFormat="1" ht="14.25" thickBot="1">
      <c r="A3" s="131" t="s">
        <v>2</v>
      </c>
      <c r="B3" s="131"/>
      <c r="C3" s="131"/>
      <c r="D3" s="131"/>
      <c r="E3" s="131"/>
      <c r="F3" s="131"/>
      <c r="G3" s="131"/>
      <c r="H3" s="3"/>
      <c r="I3" s="3"/>
      <c r="J3" s="3"/>
      <c r="K3" s="3"/>
      <c r="L3" s="3"/>
      <c r="M3" s="3"/>
      <c r="N3" s="3"/>
    </row>
    <row r="4" spans="1:15" s="1" customFormat="1" ht="14.25">
      <c r="A4" s="132" t="s">
        <v>3</v>
      </c>
      <c r="B4" s="132"/>
      <c r="C4" s="132"/>
      <c r="D4" s="132"/>
      <c r="G4" s="5"/>
      <c r="H4" s="3"/>
      <c r="I4" s="3"/>
      <c r="J4" s="3"/>
      <c r="K4" s="3"/>
      <c r="L4" s="3"/>
      <c r="M4" s="3"/>
      <c r="N4" s="3"/>
    </row>
    <row r="5" spans="1:15" s="1" customFormat="1">
      <c r="G5" s="6"/>
      <c r="H5" s="6"/>
      <c r="I5" s="6"/>
      <c r="J5" s="6"/>
      <c r="K5" s="6"/>
      <c r="L5" s="6"/>
      <c r="M5" s="6"/>
      <c r="N5" s="6"/>
    </row>
    <row r="6" spans="1:15" s="1" customFormat="1">
      <c r="G6" s="7"/>
      <c r="H6" s="6"/>
      <c r="I6" s="6"/>
      <c r="L6" s="8"/>
      <c r="M6" s="8"/>
      <c r="N6" s="8" t="s">
        <v>4</v>
      </c>
    </row>
    <row r="7" spans="1:15" s="10" customFormat="1">
      <c r="A7" s="133" t="s">
        <v>5</v>
      </c>
      <c r="B7" s="133" t="s">
        <v>6</v>
      </c>
      <c r="C7" s="133" t="s">
        <v>7</v>
      </c>
      <c r="D7" s="133" t="s">
        <v>8</v>
      </c>
      <c r="E7" s="133"/>
      <c r="F7" s="133" t="s">
        <v>9</v>
      </c>
      <c r="G7" s="122" t="s">
        <v>10</v>
      </c>
      <c r="H7" s="122" t="s">
        <v>11</v>
      </c>
      <c r="I7" s="122" t="s">
        <v>12</v>
      </c>
      <c r="J7" s="122" t="s">
        <v>13</v>
      </c>
      <c r="K7" s="122" t="s">
        <v>14</v>
      </c>
      <c r="L7" s="122" t="s">
        <v>15</v>
      </c>
      <c r="M7" s="122" t="s">
        <v>16</v>
      </c>
      <c r="N7" s="122" t="s">
        <v>17</v>
      </c>
      <c r="O7" s="9"/>
    </row>
    <row r="8" spans="1:15" s="10" customFormat="1" ht="40.5">
      <c r="A8" s="133"/>
      <c r="B8" s="133"/>
      <c r="C8" s="133"/>
      <c r="D8" s="11" t="s">
        <v>18</v>
      </c>
      <c r="E8" s="11" t="s">
        <v>19</v>
      </c>
      <c r="F8" s="133"/>
      <c r="G8" s="123"/>
      <c r="H8" s="123"/>
      <c r="I8" s="123"/>
      <c r="J8" s="123"/>
      <c r="K8" s="123"/>
      <c r="L8" s="123"/>
      <c r="M8" s="123"/>
      <c r="N8" s="123"/>
      <c r="O8" s="9"/>
    </row>
    <row r="9" spans="1:15" s="14" customFormat="1" ht="12.7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</row>
    <row r="10" spans="1:15" ht="16.5">
      <c r="A10" s="15" t="s">
        <v>20</v>
      </c>
      <c r="B10" s="15" t="s">
        <v>20</v>
      </c>
      <c r="C10" s="15" t="s">
        <v>20</v>
      </c>
      <c r="D10" s="15">
        <v>1009</v>
      </c>
      <c r="E10" s="16">
        <v>11001</v>
      </c>
      <c r="F10" s="17" t="s">
        <v>21</v>
      </c>
      <c r="G10" s="18"/>
      <c r="H10" s="18"/>
      <c r="I10" s="18"/>
      <c r="J10" s="18"/>
      <c r="K10" s="18"/>
      <c r="L10" s="18"/>
      <c r="M10" s="18"/>
      <c r="N10" s="18"/>
    </row>
    <row r="11" spans="1:15" ht="27">
      <c r="A11" s="124"/>
      <c r="B11" s="124"/>
      <c r="C11" s="124"/>
      <c r="D11" s="124"/>
      <c r="E11" s="126"/>
      <c r="F11" s="20" t="s">
        <v>22</v>
      </c>
      <c r="G11" s="21"/>
      <c r="H11" s="21"/>
      <c r="I11" s="21"/>
      <c r="J11" s="21"/>
      <c r="K11" s="21"/>
      <c r="L11" s="21"/>
      <c r="M11" s="21"/>
      <c r="N11" s="21"/>
    </row>
    <row r="12" spans="1:15" ht="14.25">
      <c r="A12" s="124"/>
      <c r="B12" s="124"/>
      <c r="C12" s="124"/>
      <c r="D12" s="124"/>
      <c r="E12" s="127"/>
      <c r="F12" s="22" t="s">
        <v>23</v>
      </c>
      <c r="G12" s="23">
        <f t="shared" ref="G12:N12" si="0">+G15+G17+G19</f>
        <v>454050.37</v>
      </c>
      <c r="H12" s="23">
        <f t="shared" si="0"/>
        <v>428614.5</v>
      </c>
      <c r="I12" s="23">
        <f t="shared" si="0"/>
        <v>441461.6878800001</v>
      </c>
      <c r="J12" s="23">
        <f t="shared" si="0"/>
        <v>441461.6878800001</v>
      </c>
      <c r="K12" s="23">
        <f t="shared" si="0"/>
        <v>446384.50000000006</v>
      </c>
      <c r="L12" s="23">
        <f t="shared" si="0"/>
        <v>446384.50000000006</v>
      </c>
      <c r="M12" s="23">
        <f t="shared" si="0"/>
        <v>448579.30000000005</v>
      </c>
      <c r="N12" s="23">
        <f t="shared" si="0"/>
        <v>448579.30000000005</v>
      </c>
      <c r="O12" s="24"/>
    </row>
    <row r="13" spans="1:15" ht="14.25">
      <c r="A13" s="124"/>
      <c r="B13" s="124"/>
      <c r="C13" s="124"/>
      <c r="D13" s="124"/>
      <c r="E13" s="128"/>
      <c r="F13" s="25" t="s">
        <v>21</v>
      </c>
      <c r="G13" s="26"/>
      <c r="H13" s="26"/>
      <c r="I13" s="26"/>
      <c r="J13" s="26"/>
      <c r="K13" s="26"/>
      <c r="L13" s="26"/>
      <c r="M13" s="26"/>
      <c r="N13" s="26"/>
    </row>
    <row r="14" spans="1:15" ht="27">
      <c r="A14" s="124"/>
      <c r="B14" s="124"/>
      <c r="C14" s="124"/>
      <c r="D14" s="124"/>
      <c r="E14" s="129">
        <v>11001</v>
      </c>
      <c r="F14" s="20" t="s">
        <v>24</v>
      </c>
      <c r="G14" s="26"/>
      <c r="H14" s="26"/>
      <c r="I14" s="26"/>
      <c r="J14" s="26"/>
      <c r="K14" s="26"/>
      <c r="L14" s="26"/>
      <c r="M14" s="26"/>
      <c r="N14" s="26"/>
    </row>
    <row r="15" spans="1:15" ht="28.5">
      <c r="A15" s="124"/>
      <c r="B15" s="124"/>
      <c r="C15" s="124"/>
      <c r="D15" s="124"/>
      <c r="E15" s="130"/>
      <c r="F15" s="22" t="s">
        <v>25</v>
      </c>
      <c r="G15" s="23">
        <f>+'[1]2-Ընդամենը ծախսեր'!E16</f>
        <v>454050.37</v>
      </c>
      <c r="H15" s="23">
        <f>+'[1]2-Ընդամենը ծախսեր'!F16</f>
        <v>428614.5</v>
      </c>
      <c r="I15" s="23">
        <f>+'[1]2-Ընդամենը ծախսեր'!H16</f>
        <v>432661.6878800001</v>
      </c>
      <c r="J15" s="23">
        <f>+'[1]2-Ընդամենը ծախսեր'!I16</f>
        <v>432661.6878800001</v>
      </c>
      <c r="K15" s="23">
        <f>+'[1]2-Ընդամենը ծախսեր'!M16</f>
        <v>437584.50000000006</v>
      </c>
      <c r="L15" s="23">
        <f>+'[1]2-Ընդամենը ծախսեր'!N16</f>
        <v>437584.50000000006</v>
      </c>
      <c r="M15" s="23">
        <f>+'[1]2-Ընդամենը ծախսեր'!O16</f>
        <v>439779.30000000005</v>
      </c>
      <c r="N15" s="23">
        <f>+'[1]2-Ընդամենը ծախսեր'!P16</f>
        <v>439779.30000000005</v>
      </c>
    </row>
    <row r="16" spans="1:15" ht="27">
      <c r="A16" s="124"/>
      <c r="B16" s="124"/>
      <c r="C16" s="124"/>
      <c r="D16" s="124"/>
      <c r="E16" s="129">
        <v>31001</v>
      </c>
      <c r="F16" s="20" t="s">
        <v>26</v>
      </c>
      <c r="G16" s="26"/>
      <c r="H16" s="26"/>
      <c r="I16" s="26"/>
      <c r="J16" s="26"/>
      <c r="K16" s="26"/>
      <c r="L16" s="26"/>
      <c r="M16" s="26"/>
      <c r="N16" s="26"/>
    </row>
    <row r="17" spans="1:14" ht="28.5">
      <c r="A17" s="124"/>
      <c r="B17" s="124"/>
      <c r="C17" s="124"/>
      <c r="D17" s="124"/>
      <c r="E17" s="130"/>
      <c r="F17" s="22" t="s">
        <v>27</v>
      </c>
      <c r="G17" s="23"/>
      <c r="H17" s="23"/>
      <c r="I17" s="23">
        <f>+'[1]2-Ընդամենը ծախսեր'!M97</f>
        <v>8800</v>
      </c>
      <c r="J17" s="23">
        <f>+'[1]2-Ընդամենը ծախսեր'!I97</f>
        <v>8800</v>
      </c>
      <c r="K17" s="23">
        <f>+'[1]2-Ընդամենը ծախսեր'!M103</f>
        <v>8800</v>
      </c>
      <c r="L17" s="23">
        <f>+'[1]2-Ընդամենը ծախսեր'!N103</f>
        <v>8800</v>
      </c>
      <c r="M17" s="23">
        <f>+'[1]2-Ընդամենը ծախսեր'!O103</f>
        <v>8800</v>
      </c>
      <c r="N17" s="23">
        <f>+'[1]2-Ընդամենը ծախսեր'!P103</f>
        <v>8800</v>
      </c>
    </row>
    <row r="18" spans="1:14" ht="14.25">
      <c r="A18" s="124"/>
      <c r="B18" s="124"/>
      <c r="C18" s="124"/>
      <c r="D18" s="124"/>
      <c r="E18" s="129" t="s">
        <v>28</v>
      </c>
      <c r="F18" s="20" t="s">
        <v>29</v>
      </c>
      <c r="G18" s="26"/>
      <c r="H18" s="26"/>
      <c r="I18" s="26"/>
      <c r="J18" s="26"/>
      <c r="K18" s="26"/>
      <c r="L18" s="26"/>
      <c r="M18" s="26"/>
      <c r="N18" s="26"/>
    </row>
    <row r="19" spans="1:14" ht="28.5">
      <c r="A19" s="125"/>
      <c r="B19" s="125"/>
      <c r="C19" s="125"/>
      <c r="D19" s="125"/>
      <c r="E19" s="130"/>
      <c r="F19" s="22" t="s">
        <v>27</v>
      </c>
      <c r="G19" s="23"/>
      <c r="H19" s="23"/>
      <c r="I19" s="23"/>
      <c r="J19" s="23"/>
      <c r="K19" s="23"/>
      <c r="L19" s="23"/>
      <c r="M19" s="23"/>
      <c r="N19" s="23"/>
    </row>
  </sheetData>
  <mergeCells count="23">
    <mergeCell ref="A3:G3"/>
    <mergeCell ref="A4:D4"/>
    <mergeCell ref="A7:A8"/>
    <mergeCell ref="B7:B8"/>
    <mergeCell ref="C7:C8"/>
    <mergeCell ref="D7:E7"/>
    <mergeCell ref="F7:F8"/>
    <mergeCell ref="G7:G8"/>
    <mergeCell ref="N7:N8"/>
    <mergeCell ref="A11:A19"/>
    <mergeCell ref="B11:B19"/>
    <mergeCell ref="C11:C19"/>
    <mergeCell ref="D11:D19"/>
    <mergeCell ref="E11:E13"/>
    <mergeCell ref="E14:E15"/>
    <mergeCell ref="E16:E17"/>
    <mergeCell ref="E18:E19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opLeftCell="F7" workbookViewId="0">
      <selection activeCell="Q21" sqref="Q21"/>
    </sheetView>
  </sheetViews>
  <sheetFormatPr defaultRowHeight="13.5"/>
  <cols>
    <col min="1" max="1" width="8.7109375" style="19" bestFit="1" customWidth="1"/>
    <col min="2" max="2" width="12" style="19" bestFit="1" customWidth="1"/>
    <col min="3" max="3" width="6.7109375" style="47" customWidth="1"/>
    <col min="4" max="4" width="45.5703125" style="121" customWidth="1"/>
    <col min="5" max="5" width="12.28515625" style="29" customWidth="1"/>
    <col min="6" max="6" width="13" style="29" customWidth="1"/>
    <col min="7" max="7" width="11.5703125" style="29" customWidth="1"/>
    <col min="8" max="8" width="11.7109375" style="30" customWidth="1"/>
    <col min="9" max="10" width="14.28515625" style="29" customWidth="1"/>
    <col min="11" max="11" width="17.42578125" style="29" customWidth="1"/>
    <col min="12" max="12" width="22" style="29" customWidth="1"/>
    <col min="13" max="13" width="14" style="30" customWidth="1"/>
    <col min="14" max="14" width="14" style="29" customWidth="1"/>
    <col min="15" max="15" width="14" style="30" customWidth="1"/>
    <col min="16" max="16" width="14" style="29" customWidth="1"/>
    <col min="17" max="16384" width="9.140625" style="33"/>
  </cols>
  <sheetData>
    <row r="1" spans="1:17" ht="21.75" customHeight="1">
      <c r="A1" s="1"/>
      <c r="B1" s="1"/>
      <c r="C1" s="1"/>
      <c r="D1" s="1"/>
      <c r="E1" s="1"/>
      <c r="F1" s="1"/>
      <c r="G1" s="1"/>
      <c r="H1" s="28"/>
      <c r="I1" s="1"/>
      <c r="J1" s="1"/>
      <c r="L1" s="4" t="s">
        <v>30</v>
      </c>
      <c r="N1" s="31"/>
      <c r="O1" s="32"/>
      <c r="P1" s="31"/>
    </row>
    <row r="2" spans="1:17" s="1" customFormat="1" ht="25.5" customHeight="1" thickBot="1">
      <c r="A2" s="140" t="s">
        <v>31</v>
      </c>
      <c r="B2" s="140"/>
      <c r="C2" s="140"/>
      <c r="D2" s="140"/>
      <c r="E2" s="140"/>
      <c r="F2" s="140"/>
      <c r="G2" s="140"/>
      <c r="H2" s="140"/>
      <c r="I2" s="140"/>
      <c r="J2" s="140"/>
      <c r="K2" s="5"/>
      <c r="L2" s="4" t="s">
        <v>1</v>
      </c>
      <c r="M2" s="34"/>
      <c r="N2" s="31"/>
      <c r="O2" s="34"/>
      <c r="P2" s="35"/>
    </row>
    <row r="3" spans="1:17" s="38" customFormat="1" ht="16.5">
      <c r="A3" s="36" t="s">
        <v>32</v>
      </c>
      <c r="B3" s="36" t="s">
        <v>20</v>
      </c>
      <c r="C3" s="37"/>
      <c r="D3" s="141"/>
      <c r="E3" s="141"/>
      <c r="F3" s="141"/>
      <c r="G3" s="141"/>
      <c r="H3" s="141"/>
      <c r="I3" s="141"/>
      <c r="J3" s="141"/>
      <c r="K3" s="141"/>
      <c r="L3" s="31"/>
      <c r="M3" s="32"/>
      <c r="N3" s="31"/>
      <c r="O3" s="32"/>
      <c r="P3" s="31"/>
      <c r="Q3" s="31"/>
    </row>
    <row r="4" spans="1:17" s="38" customFormat="1" ht="14.25">
      <c r="A4" s="39" t="s">
        <v>6</v>
      </c>
      <c r="B4" s="39" t="s">
        <v>20</v>
      </c>
      <c r="C4" s="37"/>
      <c r="D4" s="40"/>
      <c r="E4" s="5"/>
      <c r="F4" s="5"/>
      <c r="G4" s="5"/>
      <c r="H4" s="41"/>
      <c r="I4" s="5"/>
      <c r="J4" s="5"/>
      <c r="K4" s="5"/>
      <c r="L4" s="31"/>
      <c r="M4" s="32"/>
      <c r="N4" s="31"/>
      <c r="O4" s="32"/>
      <c r="P4" s="31"/>
      <c r="Q4" s="31"/>
    </row>
    <row r="5" spans="1:17" s="1" customFormat="1" ht="14.25">
      <c r="A5" s="39" t="s">
        <v>7</v>
      </c>
      <c r="B5" s="39" t="s">
        <v>20</v>
      </c>
      <c r="C5" s="42"/>
      <c r="D5" s="40"/>
      <c r="E5" s="5"/>
      <c r="F5" s="5"/>
      <c r="G5" s="5"/>
      <c r="H5" s="41"/>
      <c r="I5" s="5"/>
      <c r="J5" s="5"/>
      <c r="K5" s="5"/>
      <c r="L5" s="5"/>
      <c r="M5" s="41"/>
      <c r="N5" s="5"/>
      <c r="O5" s="41"/>
      <c r="P5" s="5"/>
    </row>
    <row r="6" spans="1:17" s="47" customFormat="1">
      <c r="A6" s="142"/>
      <c r="B6" s="142"/>
      <c r="C6" s="43"/>
      <c r="D6" s="44"/>
      <c r="E6" s="7"/>
      <c r="F6" s="7"/>
      <c r="G6" s="7"/>
      <c r="H6" s="45"/>
      <c r="I6" s="7"/>
      <c r="J6" s="8"/>
      <c r="K6" s="46"/>
      <c r="M6" s="45"/>
      <c r="N6" s="8" t="s">
        <v>4</v>
      </c>
      <c r="O6" s="45"/>
      <c r="P6" s="7"/>
    </row>
    <row r="7" spans="1:17" s="49" customFormat="1" ht="31.5" customHeight="1">
      <c r="A7" s="143" t="s">
        <v>8</v>
      </c>
      <c r="B7" s="143"/>
      <c r="C7" s="144"/>
      <c r="D7" s="145"/>
      <c r="E7" s="143" t="s">
        <v>33</v>
      </c>
      <c r="F7" s="143"/>
      <c r="G7" s="143"/>
      <c r="H7" s="136" t="s">
        <v>34</v>
      </c>
      <c r="I7" s="137"/>
      <c r="J7" s="137"/>
      <c r="K7" s="146"/>
      <c r="L7" s="48"/>
      <c r="M7" s="136" t="s">
        <v>35</v>
      </c>
      <c r="N7" s="137"/>
      <c r="O7" s="138" t="s">
        <v>36</v>
      </c>
      <c r="P7" s="138"/>
    </row>
    <row r="8" spans="1:17" s="47" customFormat="1" ht="94.5">
      <c r="A8" s="50" t="s">
        <v>18</v>
      </c>
      <c r="B8" s="50" t="s">
        <v>19</v>
      </c>
      <c r="C8" s="51" t="s">
        <v>37</v>
      </c>
      <c r="D8" s="52" t="s">
        <v>38</v>
      </c>
      <c r="E8" s="52" t="s">
        <v>39</v>
      </c>
      <c r="F8" s="53" t="s">
        <v>40</v>
      </c>
      <c r="G8" s="53" t="s">
        <v>41</v>
      </c>
      <c r="H8" s="54" t="s">
        <v>42</v>
      </c>
      <c r="I8" s="53" t="s">
        <v>43</v>
      </c>
      <c r="J8" s="55" t="s">
        <v>44</v>
      </c>
      <c r="K8" s="56" t="s">
        <v>45</v>
      </c>
      <c r="L8" s="55" t="s">
        <v>46</v>
      </c>
      <c r="M8" s="54" t="s">
        <v>42</v>
      </c>
      <c r="N8" s="53" t="s">
        <v>43</v>
      </c>
      <c r="O8" s="57" t="s">
        <v>42</v>
      </c>
      <c r="P8" s="52" t="s">
        <v>43</v>
      </c>
    </row>
    <row r="9" spans="1:17" s="59" customFormat="1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58">
        <v>8</v>
      </c>
      <c r="I9" s="12">
        <v>9</v>
      </c>
      <c r="J9" s="12">
        <v>10</v>
      </c>
      <c r="K9" s="12">
        <v>11</v>
      </c>
      <c r="L9" s="12">
        <v>12</v>
      </c>
      <c r="M9" s="58">
        <v>13</v>
      </c>
      <c r="N9" s="12">
        <v>14</v>
      </c>
      <c r="O9" s="58">
        <v>15</v>
      </c>
      <c r="P9" s="12">
        <v>16</v>
      </c>
    </row>
    <row r="10" spans="1:17" s="66" customFormat="1" ht="14.25" customHeight="1">
      <c r="A10" s="139" t="s">
        <v>47</v>
      </c>
      <c r="B10" s="126">
        <v>11001</v>
      </c>
      <c r="C10" s="60"/>
      <c r="D10" s="61" t="s">
        <v>48</v>
      </c>
      <c r="E10" s="62">
        <v>80</v>
      </c>
      <c r="F10" s="62">
        <v>80</v>
      </c>
      <c r="G10" s="62">
        <v>80</v>
      </c>
      <c r="H10" s="63">
        <v>80</v>
      </c>
      <c r="I10" s="62">
        <v>80</v>
      </c>
      <c r="J10" s="64">
        <f>+I10-F10</f>
        <v>0</v>
      </c>
      <c r="K10" s="64">
        <f>+I10-E10</f>
        <v>0</v>
      </c>
      <c r="L10" s="62"/>
      <c r="M10" s="63">
        <v>80</v>
      </c>
      <c r="N10" s="65">
        <v>80</v>
      </c>
      <c r="O10" s="63">
        <v>80</v>
      </c>
      <c r="P10" s="62">
        <v>80</v>
      </c>
    </row>
    <row r="11" spans="1:17" s="66" customFormat="1" ht="13.5" customHeight="1">
      <c r="A11" s="124"/>
      <c r="B11" s="127"/>
      <c r="C11" s="67"/>
      <c r="D11" s="68"/>
      <c r="E11" s="69"/>
      <c r="F11" s="69"/>
      <c r="G11" s="69"/>
      <c r="H11" s="63"/>
      <c r="I11" s="69"/>
      <c r="J11" s="70"/>
      <c r="K11" s="70"/>
      <c r="L11" s="69"/>
      <c r="M11" s="63"/>
      <c r="N11" s="71"/>
      <c r="O11" s="63"/>
      <c r="P11" s="69"/>
    </row>
    <row r="12" spans="1:17" s="66" customFormat="1" ht="14.25" customHeight="1">
      <c r="A12" s="124"/>
      <c r="B12" s="127"/>
      <c r="C12" s="67"/>
      <c r="D12" s="72" t="s">
        <v>49</v>
      </c>
      <c r="E12" s="69">
        <v>4</v>
      </c>
      <c r="F12" s="69">
        <v>3</v>
      </c>
      <c r="G12" s="69">
        <v>3</v>
      </c>
      <c r="H12" s="63">
        <v>3</v>
      </c>
      <c r="I12" s="69">
        <v>3</v>
      </c>
      <c r="J12" s="70">
        <f>+I12-F12</f>
        <v>0</v>
      </c>
      <c r="K12" s="70">
        <f>+I12-E12</f>
        <v>-1</v>
      </c>
      <c r="L12" s="69"/>
      <c r="M12" s="63">
        <v>3</v>
      </c>
      <c r="N12" s="71">
        <v>3</v>
      </c>
      <c r="O12" s="63">
        <v>3</v>
      </c>
      <c r="P12" s="69">
        <v>3</v>
      </c>
    </row>
    <row r="13" spans="1:17" s="74" customFormat="1" ht="14.25" customHeight="1">
      <c r="A13" s="124"/>
      <c r="B13" s="127"/>
      <c r="C13" s="60"/>
      <c r="D13" s="73"/>
      <c r="E13" s="62"/>
      <c r="F13" s="62"/>
      <c r="G13" s="62"/>
      <c r="H13" s="63"/>
      <c r="I13" s="62"/>
      <c r="J13" s="70"/>
      <c r="K13" s="70"/>
      <c r="L13" s="62"/>
      <c r="M13" s="63"/>
      <c r="N13" s="65"/>
      <c r="O13" s="63"/>
      <c r="P13" s="62"/>
    </row>
    <row r="14" spans="1:17" s="59" customFormat="1" ht="14.25" customHeight="1">
      <c r="A14" s="124"/>
      <c r="B14" s="127"/>
      <c r="C14" s="75"/>
      <c r="D14" s="76" t="s">
        <v>50</v>
      </c>
      <c r="E14" s="77">
        <f>+E16+E97</f>
        <v>454050.37</v>
      </c>
      <c r="F14" s="77">
        <f t="shared" ref="F14:P14" si="0">+F16+F97</f>
        <v>428614.5</v>
      </c>
      <c r="G14" s="77">
        <f t="shared" si="0"/>
        <v>428614.5</v>
      </c>
      <c r="H14" s="78">
        <f>+H16+H97</f>
        <v>432414.38788000011</v>
      </c>
      <c r="I14" s="77">
        <f t="shared" si="0"/>
        <v>436461.6878800001</v>
      </c>
      <c r="J14" s="77">
        <f t="shared" ref="J14:J77" si="1">+I14-F14</f>
        <v>7847.1878800000995</v>
      </c>
      <c r="K14" s="77">
        <f t="shared" ref="K14:K77" si="2">+I14-E14</f>
        <v>-17588.682119999896</v>
      </c>
      <c r="L14" s="77"/>
      <c r="M14" s="78">
        <f>+M16+M97</f>
        <v>446855.9</v>
      </c>
      <c r="N14" s="77">
        <f t="shared" si="0"/>
        <v>446855.9</v>
      </c>
      <c r="O14" s="78">
        <f t="shared" si="0"/>
        <v>448678.2</v>
      </c>
      <c r="P14" s="77">
        <f t="shared" si="0"/>
        <v>448678.2</v>
      </c>
    </row>
    <row r="15" spans="1:17" s="59" customFormat="1" ht="14.25" customHeight="1">
      <c r="A15" s="124"/>
      <c r="B15" s="127"/>
      <c r="C15" s="79"/>
      <c r="D15" s="80" t="s">
        <v>51</v>
      </c>
      <c r="E15" s="81"/>
      <c r="F15" s="81"/>
      <c r="G15" s="81"/>
      <c r="H15" s="82"/>
      <c r="I15" s="81"/>
      <c r="J15" s="81"/>
      <c r="K15" s="81"/>
      <c r="L15" s="81"/>
      <c r="M15" s="82"/>
      <c r="N15" s="81"/>
      <c r="O15" s="82"/>
      <c r="P15" s="81"/>
    </row>
    <row r="16" spans="1:17" s="59" customFormat="1" ht="14.25" customHeight="1">
      <c r="A16" s="124"/>
      <c r="B16" s="127"/>
      <c r="C16" s="83"/>
      <c r="D16" s="84" t="s">
        <v>52</v>
      </c>
      <c r="E16" s="77">
        <f>E18+SUM(E24:E95)-E25-E31-E39-E50-E58-E62-E86</f>
        <v>454050.37</v>
      </c>
      <c r="F16" s="77">
        <f t="shared" ref="F16:P16" si="3">F18+SUM(F24:F95)-F25-F31-F39-F50-F58-F62-F86</f>
        <v>428614.5</v>
      </c>
      <c r="G16" s="77">
        <f t="shared" si="3"/>
        <v>428614.5</v>
      </c>
      <c r="H16" s="78">
        <f>H18+SUM(H24:H95)-H25-H31-H39-H50-H58-H62-H86</f>
        <v>428614.38788000011</v>
      </c>
      <c r="I16" s="77">
        <f>I18+SUM(I24:I95)-I25-I31-I39-I50-I58-I62-I86</f>
        <v>432661.6878800001</v>
      </c>
      <c r="J16" s="77">
        <f t="shared" si="1"/>
        <v>4047.1878800000995</v>
      </c>
      <c r="K16" s="77">
        <f t="shared" si="2"/>
        <v>-21388.682119999896</v>
      </c>
      <c r="L16" s="77"/>
      <c r="M16" s="78">
        <f t="shared" si="3"/>
        <v>443055.9</v>
      </c>
      <c r="N16" s="77">
        <f t="shared" si="3"/>
        <v>443055.9</v>
      </c>
      <c r="O16" s="78">
        <f t="shared" si="3"/>
        <v>444878.2</v>
      </c>
      <c r="P16" s="77">
        <f t="shared" si="3"/>
        <v>444878.2</v>
      </c>
    </row>
    <row r="17" spans="1:16" s="59" customFormat="1">
      <c r="A17" s="124"/>
      <c r="B17" s="127"/>
      <c r="C17" s="60"/>
      <c r="D17" s="68" t="s">
        <v>53</v>
      </c>
      <c r="E17" s="85"/>
      <c r="F17" s="85"/>
      <c r="G17" s="85"/>
      <c r="H17" s="82"/>
      <c r="I17" s="85"/>
      <c r="J17" s="85"/>
      <c r="K17" s="85"/>
      <c r="L17" s="85"/>
      <c r="M17" s="82"/>
      <c r="N17" s="85"/>
      <c r="O17" s="82"/>
      <c r="P17" s="85"/>
    </row>
    <row r="18" spans="1:16" s="59" customFormat="1" ht="14.25">
      <c r="A18" s="124"/>
      <c r="B18" s="127"/>
      <c r="C18" s="86"/>
      <c r="D18" s="22" t="s">
        <v>148</v>
      </c>
      <c r="E18" s="87">
        <f>SUM(E20:E23)</f>
        <v>400744.08</v>
      </c>
      <c r="F18" s="87">
        <f t="shared" ref="F18:P18" si="4">SUM(F20:F23)</f>
        <v>385111.1</v>
      </c>
      <c r="G18" s="87">
        <f t="shared" si="4"/>
        <v>385111.1</v>
      </c>
      <c r="H18" s="82">
        <f t="shared" si="4"/>
        <v>367877.00000000006</v>
      </c>
      <c r="I18" s="87">
        <f t="shared" si="4"/>
        <v>367877.00000000006</v>
      </c>
      <c r="J18" s="87">
        <f t="shared" si="1"/>
        <v>-17234.099999999919</v>
      </c>
      <c r="K18" s="87">
        <f t="shared" si="2"/>
        <v>-32867.079999999958</v>
      </c>
      <c r="L18" s="87"/>
      <c r="M18" s="82">
        <f t="shared" si="4"/>
        <v>378271.2</v>
      </c>
      <c r="N18" s="87">
        <f t="shared" si="4"/>
        <v>378271.2</v>
      </c>
      <c r="O18" s="82">
        <f t="shared" si="4"/>
        <v>380093.5</v>
      </c>
      <c r="P18" s="87">
        <f t="shared" si="4"/>
        <v>380093.5</v>
      </c>
    </row>
    <row r="19" spans="1:16" s="59" customFormat="1">
      <c r="A19" s="88"/>
      <c r="B19" s="89"/>
      <c r="C19" s="60"/>
      <c r="D19" s="68" t="s">
        <v>53</v>
      </c>
      <c r="E19" s="85"/>
      <c r="F19" s="85"/>
      <c r="G19" s="85"/>
      <c r="H19" s="82"/>
      <c r="I19" s="85"/>
      <c r="J19" s="85"/>
      <c r="K19" s="85"/>
      <c r="L19" s="85"/>
      <c r="M19" s="82"/>
      <c r="N19" s="85"/>
      <c r="O19" s="82"/>
      <c r="P19" s="85"/>
    </row>
    <row r="20" spans="1:16" s="59" customFormat="1" ht="28.5">
      <c r="A20" s="88"/>
      <c r="B20" s="89"/>
      <c r="C20" s="90" t="s">
        <v>54</v>
      </c>
      <c r="D20" s="91" t="s">
        <v>55</v>
      </c>
      <c r="E20" s="85">
        <v>313292.48</v>
      </c>
      <c r="F20" s="85">
        <v>318885.5</v>
      </c>
      <c r="G20" s="85">
        <v>318885.5</v>
      </c>
      <c r="H20" s="82">
        <v>318481.40000000002</v>
      </c>
      <c r="I20" s="85">
        <v>318481.40000000002</v>
      </c>
      <c r="J20" s="85">
        <f t="shared" si="1"/>
        <v>-404.09999999997672</v>
      </c>
      <c r="K20" s="85">
        <f t="shared" si="2"/>
        <v>5188.9200000000419</v>
      </c>
      <c r="L20" s="85"/>
      <c r="M20" s="82">
        <v>322741.40000000002</v>
      </c>
      <c r="N20" s="85">
        <v>322741.40000000002</v>
      </c>
      <c r="O20" s="82">
        <v>324640.2</v>
      </c>
      <c r="P20" s="85">
        <v>324640.2</v>
      </c>
    </row>
    <row r="21" spans="1:16" s="93" customFormat="1" ht="28.5">
      <c r="A21" s="88"/>
      <c r="B21" s="89"/>
      <c r="C21" s="90" t="s">
        <v>56</v>
      </c>
      <c r="D21" s="92" t="s">
        <v>57</v>
      </c>
      <c r="E21" s="85">
        <v>65392.03</v>
      </c>
      <c r="F21" s="85">
        <v>43265.3</v>
      </c>
      <c r="G21" s="85">
        <v>43265.3</v>
      </c>
      <c r="H21" s="82">
        <v>23115.7</v>
      </c>
      <c r="I21" s="85">
        <v>23115.7</v>
      </c>
      <c r="J21" s="85">
        <f t="shared" si="1"/>
        <v>-20149.600000000002</v>
      </c>
      <c r="K21" s="85">
        <f t="shared" si="2"/>
        <v>-42276.33</v>
      </c>
      <c r="L21" s="85"/>
      <c r="M21" s="82">
        <v>28748.3</v>
      </c>
      <c r="N21" s="85">
        <v>28748.3</v>
      </c>
      <c r="O21" s="82">
        <v>27703.8</v>
      </c>
      <c r="P21" s="85">
        <v>27703.8</v>
      </c>
    </row>
    <row r="22" spans="1:16" s="93" customFormat="1" ht="28.5">
      <c r="A22" s="88"/>
      <c r="B22" s="89"/>
      <c r="C22" s="90" t="s">
        <v>58</v>
      </c>
      <c r="D22" s="92" t="s">
        <v>59</v>
      </c>
      <c r="E22" s="85">
        <v>22059.57</v>
      </c>
      <c r="F22" s="85">
        <v>22960.3</v>
      </c>
      <c r="G22" s="85">
        <v>22960.3</v>
      </c>
      <c r="H22" s="82">
        <v>26279.9</v>
      </c>
      <c r="I22" s="85">
        <v>26279.9</v>
      </c>
      <c r="J22" s="85">
        <f t="shared" si="1"/>
        <v>3319.6000000000022</v>
      </c>
      <c r="K22" s="85">
        <f t="shared" si="2"/>
        <v>4220.3300000000017</v>
      </c>
      <c r="L22" s="85"/>
      <c r="M22" s="82">
        <v>26781.5</v>
      </c>
      <c r="N22" s="85">
        <v>26781.5</v>
      </c>
      <c r="O22" s="82">
        <v>27749.5</v>
      </c>
      <c r="P22" s="85">
        <v>27749.5</v>
      </c>
    </row>
    <row r="23" spans="1:16" s="93" customFormat="1" ht="14.25">
      <c r="A23" s="88"/>
      <c r="B23" s="89"/>
      <c r="C23" s="90" t="s">
        <v>60</v>
      </c>
      <c r="D23" s="92" t="s">
        <v>61</v>
      </c>
      <c r="E23" s="85"/>
      <c r="F23" s="85"/>
      <c r="G23" s="85"/>
      <c r="H23" s="82"/>
      <c r="I23" s="85"/>
      <c r="J23" s="85">
        <f t="shared" si="1"/>
        <v>0</v>
      </c>
      <c r="K23" s="85">
        <f t="shared" si="2"/>
        <v>0</v>
      </c>
      <c r="L23" s="85"/>
      <c r="M23" s="82"/>
      <c r="N23" s="85"/>
      <c r="O23" s="82"/>
      <c r="P23" s="85"/>
    </row>
    <row r="24" spans="1:16" s="93" customFormat="1" ht="28.5">
      <c r="A24" s="88"/>
      <c r="B24" s="89"/>
      <c r="C24" s="90" t="s">
        <v>62</v>
      </c>
      <c r="D24" s="92" t="s">
        <v>63</v>
      </c>
      <c r="E24" s="85"/>
      <c r="F24" s="85"/>
      <c r="G24" s="85"/>
      <c r="H24" s="82"/>
      <c r="I24" s="85"/>
      <c r="J24" s="85">
        <f t="shared" si="1"/>
        <v>0</v>
      </c>
      <c r="K24" s="85">
        <f t="shared" si="2"/>
        <v>0</v>
      </c>
      <c r="L24" s="85"/>
      <c r="M24" s="82"/>
      <c r="N24" s="85"/>
      <c r="O24" s="82"/>
      <c r="P24" s="85"/>
    </row>
    <row r="25" spans="1:16" s="93" customFormat="1" ht="14.25">
      <c r="A25" s="88"/>
      <c r="B25" s="89"/>
      <c r="C25" s="94">
        <v>4212</v>
      </c>
      <c r="D25" s="22" t="s">
        <v>64</v>
      </c>
      <c r="E25" s="87">
        <f>SUM(E27:E30)</f>
        <v>7140.76</v>
      </c>
      <c r="F25" s="87">
        <f t="shared" ref="F25:P25" si="5">SUM(F27:F30)</f>
        <v>10340.799999999999</v>
      </c>
      <c r="G25" s="87">
        <f t="shared" si="5"/>
        <v>10340.799999999999</v>
      </c>
      <c r="H25" s="82">
        <f t="shared" si="5"/>
        <v>9144.6878800000013</v>
      </c>
      <c r="I25" s="87">
        <f t="shared" si="5"/>
        <v>9144.6878800000013</v>
      </c>
      <c r="J25" s="87">
        <f t="shared" si="1"/>
        <v>-1196.112119999998</v>
      </c>
      <c r="K25" s="87">
        <f t="shared" si="2"/>
        <v>2003.9278800000011</v>
      </c>
      <c r="L25" s="87"/>
      <c r="M25" s="82">
        <f t="shared" si="5"/>
        <v>9144.7000000000007</v>
      </c>
      <c r="N25" s="87">
        <f t="shared" si="5"/>
        <v>9144.7000000000007</v>
      </c>
      <c r="O25" s="82">
        <f t="shared" si="5"/>
        <v>9144.7000000000007</v>
      </c>
      <c r="P25" s="87">
        <f t="shared" si="5"/>
        <v>9144.7000000000007</v>
      </c>
    </row>
    <row r="26" spans="1:16" s="93" customFormat="1">
      <c r="A26" s="88"/>
      <c r="B26" s="89"/>
      <c r="C26" s="90"/>
      <c r="D26" s="68" t="s">
        <v>53</v>
      </c>
      <c r="E26" s="95"/>
      <c r="F26" s="95"/>
      <c r="G26" s="95"/>
      <c r="H26" s="82"/>
      <c r="I26" s="95"/>
      <c r="J26" s="95"/>
      <c r="K26" s="95"/>
      <c r="L26" s="95"/>
      <c r="M26" s="82"/>
      <c r="N26" s="95"/>
      <c r="O26" s="82"/>
      <c r="P26" s="95"/>
    </row>
    <row r="27" spans="1:16" s="93" customFormat="1">
      <c r="A27" s="88"/>
      <c r="B27" s="89"/>
      <c r="C27" s="90"/>
      <c r="D27" s="68" t="s">
        <v>64</v>
      </c>
      <c r="E27" s="95">
        <v>4889.84</v>
      </c>
      <c r="F27" s="95">
        <v>7200.9</v>
      </c>
      <c r="G27" s="95">
        <v>7200.9</v>
      </c>
      <c r="H27" s="82">
        <f>+'[1]7-Էլ-էներգիա'!I10</f>
        <v>6004.7878800000008</v>
      </c>
      <c r="I27" s="95">
        <f>+'[1]7-Էլ-էներգիա'!T10</f>
        <v>6004.7878800000008</v>
      </c>
      <c r="J27" s="95">
        <f t="shared" si="1"/>
        <v>-1196.1121199999989</v>
      </c>
      <c r="K27" s="95">
        <f t="shared" si="2"/>
        <v>1114.9478800000006</v>
      </c>
      <c r="L27" s="95"/>
      <c r="M27" s="82">
        <v>6004.8</v>
      </c>
      <c r="N27" s="95">
        <v>6004.8</v>
      </c>
      <c r="O27" s="82">
        <v>6004.8</v>
      </c>
      <c r="P27" s="95">
        <v>6004.8</v>
      </c>
    </row>
    <row r="28" spans="1:16" s="93" customFormat="1">
      <c r="A28" s="88"/>
      <c r="B28" s="89"/>
      <c r="C28" s="90"/>
      <c r="D28" s="96" t="s">
        <v>65</v>
      </c>
      <c r="E28" s="95"/>
      <c r="F28" s="95">
        <v>287.10000000000002</v>
      </c>
      <c r="G28" s="95">
        <v>287.10000000000002</v>
      </c>
      <c r="H28" s="82">
        <v>287.10000000000002</v>
      </c>
      <c r="I28" s="95">
        <v>287.10000000000002</v>
      </c>
      <c r="J28" s="95">
        <f t="shared" si="1"/>
        <v>0</v>
      </c>
      <c r="K28" s="95">
        <f t="shared" si="2"/>
        <v>287.10000000000002</v>
      </c>
      <c r="L28" s="95"/>
      <c r="M28" s="82">
        <v>287.10000000000002</v>
      </c>
      <c r="N28" s="95">
        <v>287.10000000000002</v>
      </c>
      <c r="O28" s="82">
        <v>287.10000000000002</v>
      </c>
      <c r="P28" s="95">
        <v>287.10000000000002</v>
      </c>
    </row>
    <row r="29" spans="1:16" s="93" customFormat="1">
      <c r="A29" s="88"/>
      <c r="B29" s="89"/>
      <c r="C29" s="90"/>
      <c r="D29" s="68" t="s">
        <v>66</v>
      </c>
      <c r="E29" s="95"/>
      <c r="F29" s="95"/>
      <c r="G29" s="95"/>
      <c r="H29" s="82"/>
      <c r="I29" s="95"/>
      <c r="J29" s="95">
        <f t="shared" si="1"/>
        <v>0</v>
      </c>
      <c r="K29" s="95">
        <f t="shared" si="2"/>
        <v>0</v>
      </c>
      <c r="L29" s="95"/>
      <c r="M29" s="82"/>
      <c r="N29" s="95"/>
      <c r="O29" s="82"/>
      <c r="P29" s="95"/>
    </row>
    <row r="30" spans="1:16" s="93" customFormat="1">
      <c r="A30" s="88"/>
      <c r="B30" s="89"/>
      <c r="C30" s="90"/>
      <c r="D30" s="68" t="s">
        <v>67</v>
      </c>
      <c r="E30" s="95">
        <v>2250.92</v>
      </c>
      <c r="F30" s="95">
        <v>2852.8</v>
      </c>
      <c r="G30" s="95">
        <v>2852.8</v>
      </c>
      <c r="H30" s="82">
        <v>2852.8</v>
      </c>
      <c r="I30" s="95">
        <v>2852.8</v>
      </c>
      <c r="J30" s="95">
        <f t="shared" si="1"/>
        <v>0</v>
      </c>
      <c r="K30" s="95">
        <f t="shared" si="2"/>
        <v>601.88000000000011</v>
      </c>
      <c r="L30" s="95"/>
      <c r="M30" s="82">
        <v>2852.8</v>
      </c>
      <c r="N30" s="95">
        <v>2852.8</v>
      </c>
      <c r="O30" s="82">
        <v>2852.8</v>
      </c>
      <c r="P30" s="95">
        <v>2852.8</v>
      </c>
    </row>
    <row r="31" spans="1:16" s="93" customFormat="1" ht="14.25">
      <c r="A31" s="88"/>
      <c r="B31" s="89"/>
      <c r="C31" s="94">
        <v>4213</v>
      </c>
      <c r="D31" s="22" t="s">
        <v>68</v>
      </c>
      <c r="E31" s="87">
        <f>E33+E34</f>
        <v>176.37</v>
      </c>
      <c r="F31" s="87">
        <f t="shared" ref="F31:P31" si="6">F33+F34</f>
        <v>225</v>
      </c>
      <c r="G31" s="87">
        <f t="shared" si="6"/>
        <v>225</v>
      </c>
      <c r="H31" s="82">
        <f t="shared" si="6"/>
        <v>225</v>
      </c>
      <c r="I31" s="87">
        <f t="shared" si="6"/>
        <v>225</v>
      </c>
      <c r="J31" s="87">
        <f t="shared" si="1"/>
        <v>0</v>
      </c>
      <c r="K31" s="87">
        <f t="shared" si="2"/>
        <v>48.629999999999995</v>
      </c>
      <c r="L31" s="87"/>
      <c r="M31" s="82">
        <f t="shared" si="6"/>
        <v>225</v>
      </c>
      <c r="N31" s="87">
        <f t="shared" si="6"/>
        <v>225</v>
      </c>
      <c r="O31" s="82">
        <f t="shared" si="6"/>
        <v>225</v>
      </c>
      <c r="P31" s="87">
        <f t="shared" si="6"/>
        <v>225</v>
      </c>
    </row>
    <row r="32" spans="1:16" s="93" customFormat="1">
      <c r="A32" s="88"/>
      <c r="B32" s="89"/>
      <c r="C32" s="90"/>
      <c r="D32" s="68" t="s">
        <v>53</v>
      </c>
      <c r="E32" s="95"/>
      <c r="F32" s="95"/>
      <c r="G32" s="95"/>
      <c r="H32" s="82"/>
      <c r="I32" s="95"/>
      <c r="J32" s="95"/>
      <c r="K32" s="95"/>
      <c r="L32" s="95"/>
      <c r="M32" s="82"/>
      <c r="N32" s="95"/>
      <c r="O32" s="82"/>
      <c r="P32" s="95"/>
    </row>
    <row r="33" spans="1:16" s="93" customFormat="1" ht="27">
      <c r="A33" s="88"/>
      <c r="B33" s="89"/>
      <c r="C33" s="90"/>
      <c r="D33" s="97" t="s">
        <v>69</v>
      </c>
      <c r="E33" s="95">
        <v>176.37</v>
      </c>
      <c r="F33" s="95">
        <v>225</v>
      </c>
      <c r="G33" s="95">
        <v>225</v>
      </c>
      <c r="H33" s="82">
        <v>225</v>
      </c>
      <c r="I33" s="95">
        <v>225</v>
      </c>
      <c r="J33" s="95">
        <f t="shared" si="1"/>
        <v>0</v>
      </c>
      <c r="K33" s="95">
        <f t="shared" si="2"/>
        <v>48.629999999999995</v>
      </c>
      <c r="L33" s="95"/>
      <c r="M33" s="82">
        <v>225</v>
      </c>
      <c r="N33" s="95">
        <v>225</v>
      </c>
      <c r="O33" s="82">
        <v>225</v>
      </c>
      <c r="P33" s="95">
        <v>225</v>
      </c>
    </row>
    <row r="34" spans="1:16" s="93" customFormat="1" ht="27">
      <c r="A34" s="88"/>
      <c r="B34" s="89"/>
      <c r="C34" s="90"/>
      <c r="D34" s="97" t="s">
        <v>70</v>
      </c>
      <c r="E34" s="95"/>
      <c r="F34" s="95"/>
      <c r="G34" s="95"/>
      <c r="H34" s="82"/>
      <c r="I34" s="95"/>
      <c r="J34" s="95">
        <f t="shared" si="1"/>
        <v>0</v>
      </c>
      <c r="K34" s="95">
        <f t="shared" si="2"/>
        <v>0</v>
      </c>
      <c r="L34" s="95"/>
      <c r="M34" s="82"/>
      <c r="N34" s="95"/>
      <c r="O34" s="82"/>
      <c r="P34" s="95"/>
    </row>
    <row r="35" spans="1:16" s="93" customFormat="1" ht="14.25">
      <c r="A35" s="88"/>
      <c r="B35" s="89"/>
      <c r="C35" s="90">
        <v>4214</v>
      </c>
      <c r="D35" s="98" t="s">
        <v>71</v>
      </c>
      <c r="E35" s="95">
        <v>2718.01</v>
      </c>
      <c r="F35" s="95">
        <v>3748</v>
      </c>
      <c r="G35" s="95">
        <v>3748</v>
      </c>
      <c r="H35" s="82">
        <v>3748</v>
      </c>
      <c r="I35" s="95">
        <v>3748</v>
      </c>
      <c r="J35" s="95">
        <f t="shared" si="1"/>
        <v>0</v>
      </c>
      <c r="K35" s="95">
        <f t="shared" si="2"/>
        <v>1029.9899999999998</v>
      </c>
      <c r="L35" s="95"/>
      <c r="M35" s="82">
        <v>3748</v>
      </c>
      <c r="N35" s="95">
        <v>3748</v>
      </c>
      <c r="O35" s="82">
        <v>3748</v>
      </c>
      <c r="P35" s="95">
        <v>3748</v>
      </c>
    </row>
    <row r="36" spans="1:16" s="59" customFormat="1" ht="14.25">
      <c r="A36" s="88"/>
      <c r="B36" s="89"/>
      <c r="C36" s="90">
        <v>4215</v>
      </c>
      <c r="D36" s="98" t="s">
        <v>72</v>
      </c>
      <c r="E36" s="95">
        <v>115</v>
      </c>
      <c r="F36" s="95">
        <v>120</v>
      </c>
      <c r="G36" s="95">
        <v>120</v>
      </c>
      <c r="H36" s="82">
        <v>120</v>
      </c>
      <c r="I36" s="95">
        <v>120</v>
      </c>
      <c r="J36" s="95">
        <f t="shared" si="1"/>
        <v>0</v>
      </c>
      <c r="K36" s="95">
        <f t="shared" si="2"/>
        <v>5</v>
      </c>
      <c r="L36" s="95"/>
      <c r="M36" s="82">
        <v>120</v>
      </c>
      <c r="N36" s="95">
        <v>120</v>
      </c>
      <c r="O36" s="82">
        <v>120</v>
      </c>
      <c r="P36" s="95">
        <v>120</v>
      </c>
    </row>
    <row r="37" spans="1:16" s="66" customFormat="1" ht="14.25">
      <c r="A37" s="88"/>
      <c r="B37" s="89"/>
      <c r="C37" s="90">
        <v>4216</v>
      </c>
      <c r="D37" s="98" t="s">
        <v>73</v>
      </c>
      <c r="E37" s="95"/>
      <c r="F37" s="95"/>
      <c r="G37" s="95"/>
      <c r="H37" s="82"/>
      <c r="I37" s="95"/>
      <c r="J37" s="95">
        <f t="shared" si="1"/>
        <v>0</v>
      </c>
      <c r="K37" s="95">
        <f t="shared" si="2"/>
        <v>0</v>
      </c>
      <c r="L37" s="95"/>
      <c r="M37" s="82"/>
      <c r="N37" s="95"/>
      <c r="O37" s="82"/>
      <c r="P37" s="95"/>
    </row>
    <row r="38" spans="1:16" s="66" customFormat="1" ht="27.75">
      <c r="A38" s="88"/>
      <c r="B38" s="89"/>
      <c r="C38" s="90">
        <v>4217</v>
      </c>
      <c r="D38" s="98" t="s">
        <v>149</v>
      </c>
      <c r="E38" s="95"/>
      <c r="F38" s="95"/>
      <c r="G38" s="95"/>
      <c r="H38" s="82"/>
      <c r="I38" s="95"/>
      <c r="J38" s="95">
        <f t="shared" si="1"/>
        <v>0</v>
      </c>
      <c r="K38" s="95">
        <f t="shared" si="2"/>
        <v>0</v>
      </c>
      <c r="L38" s="95"/>
      <c r="M38" s="82"/>
      <c r="N38" s="95"/>
      <c r="O38" s="82"/>
      <c r="P38" s="95"/>
    </row>
    <row r="39" spans="1:16" s="66" customFormat="1" ht="14.25">
      <c r="A39" s="88"/>
      <c r="B39" s="89"/>
      <c r="C39" s="94"/>
      <c r="D39" s="22" t="s">
        <v>74</v>
      </c>
      <c r="E39" s="87">
        <f>E41+E42</f>
        <v>75.5</v>
      </c>
      <c r="F39" s="87">
        <f t="shared" ref="F39:P39" si="7">F41+F42</f>
        <v>730</v>
      </c>
      <c r="G39" s="87">
        <f t="shared" si="7"/>
        <v>730</v>
      </c>
      <c r="H39" s="82">
        <f t="shared" si="7"/>
        <v>730</v>
      </c>
      <c r="I39" s="87">
        <f t="shared" si="7"/>
        <v>730</v>
      </c>
      <c r="J39" s="87">
        <f t="shared" si="1"/>
        <v>0</v>
      </c>
      <c r="K39" s="87">
        <f t="shared" si="2"/>
        <v>654.5</v>
      </c>
      <c r="L39" s="87"/>
      <c r="M39" s="82">
        <f t="shared" si="7"/>
        <v>730</v>
      </c>
      <c r="N39" s="87">
        <f t="shared" si="7"/>
        <v>730</v>
      </c>
      <c r="O39" s="82">
        <f t="shared" si="7"/>
        <v>730</v>
      </c>
      <c r="P39" s="87">
        <f t="shared" si="7"/>
        <v>730</v>
      </c>
    </row>
    <row r="40" spans="1:16" s="66" customFormat="1">
      <c r="A40" s="88"/>
      <c r="B40" s="89"/>
      <c r="C40" s="90"/>
      <c r="D40" s="68" t="s">
        <v>53</v>
      </c>
      <c r="E40" s="81"/>
      <c r="F40" s="81"/>
      <c r="G40" s="81"/>
      <c r="H40" s="82"/>
      <c r="I40" s="81"/>
      <c r="J40" s="81"/>
      <c r="K40" s="81"/>
      <c r="L40" s="81"/>
      <c r="M40" s="82"/>
      <c r="N40" s="81"/>
      <c r="O40" s="82"/>
      <c r="P40" s="81"/>
    </row>
    <row r="41" spans="1:16" s="66" customFormat="1">
      <c r="A41" s="88"/>
      <c r="B41" s="89"/>
      <c r="C41" s="90" t="s">
        <v>75</v>
      </c>
      <c r="D41" s="68" t="s">
        <v>76</v>
      </c>
      <c r="E41" s="81">
        <v>75.5</v>
      </c>
      <c r="F41" s="81">
        <v>730</v>
      </c>
      <c r="G41" s="81">
        <v>730</v>
      </c>
      <c r="H41" s="82">
        <v>730</v>
      </c>
      <c r="I41" s="81">
        <v>730</v>
      </c>
      <c r="J41" s="81">
        <f t="shared" si="1"/>
        <v>0</v>
      </c>
      <c r="K41" s="81">
        <f t="shared" si="2"/>
        <v>654.5</v>
      </c>
      <c r="L41" s="81"/>
      <c r="M41" s="82">
        <v>730</v>
      </c>
      <c r="N41" s="81">
        <v>730</v>
      </c>
      <c r="O41" s="82">
        <v>730</v>
      </c>
      <c r="P41" s="81">
        <v>730</v>
      </c>
    </row>
    <row r="42" spans="1:16" s="66" customFormat="1">
      <c r="A42" s="88"/>
      <c r="B42" s="89"/>
      <c r="C42" s="90">
        <v>4222</v>
      </c>
      <c r="D42" s="68" t="s">
        <v>77</v>
      </c>
      <c r="E42" s="81"/>
      <c r="F42" s="81"/>
      <c r="G42" s="81"/>
      <c r="H42" s="82"/>
      <c r="I42" s="81"/>
      <c r="J42" s="81">
        <f t="shared" si="1"/>
        <v>0</v>
      </c>
      <c r="K42" s="81">
        <f t="shared" si="2"/>
        <v>0</v>
      </c>
      <c r="L42" s="81"/>
      <c r="M42" s="82"/>
      <c r="N42" s="81"/>
      <c r="O42" s="82"/>
      <c r="P42" s="81"/>
    </row>
    <row r="43" spans="1:16" s="93" customFormat="1" ht="14.25">
      <c r="A43" s="88"/>
      <c r="B43" s="89"/>
      <c r="C43" s="90">
        <v>4231</v>
      </c>
      <c r="D43" s="72" t="s">
        <v>78</v>
      </c>
      <c r="E43" s="81"/>
      <c r="F43" s="81"/>
      <c r="G43" s="81"/>
      <c r="H43" s="82"/>
      <c r="I43" s="81"/>
      <c r="J43" s="81">
        <f t="shared" si="1"/>
        <v>0</v>
      </c>
      <c r="K43" s="81">
        <f t="shared" si="2"/>
        <v>0</v>
      </c>
      <c r="L43" s="81"/>
      <c r="M43" s="82"/>
      <c r="N43" s="81"/>
      <c r="O43" s="82"/>
      <c r="P43" s="81"/>
    </row>
    <row r="44" spans="1:16" s="93" customFormat="1" ht="14.25">
      <c r="A44" s="88"/>
      <c r="B44" s="89"/>
      <c r="C44" s="90">
        <v>4232</v>
      </c>
      <c r="D44" s="72" t="s">
        <v>79</v>
      </c>
      <c r="E44" s="81">
        <v>2416</v>
      </c>
      <c r="F44" s="81">
        <v>3071</v>
      </c>
      <c r="G44" s="81">
        <v>3071</v>
      </c>
      <c r="H44" s="82">
        <v>3071</v>
      </c>
      <c r="I44" s="81">
        <v>3071</v>
      </c>
      <c r="J44" s="81">
        <f t="shared" si="1"/>
        <v>0</v>
      </c>
      <c r="K44" s="81">
        <f t="shared" si="2"/>
        <v>655</v>
      </c>
      <c r="L44" s="81"/>
      <c r="M44" s="82">
        <v>3071</v>
      </c>
      <c r="N44" s="81">
        <v>3071</v>
      </c>
      <c r="O44" s="82">
        <v>3071</v>
      </c>
      <c r="P44" s="81">
        <v>3071</v>
      </c>
    </row>
    <row r="45" spans="1:16" s="93" customFormat="1" ht="28.5">
      <c r="A45" s="88"/>
      <c r="B45" s="89"/>
      <c r="C45" s="90">
        <v>4233</v>
      </c>
      <c r="D45" s="72" t="s">
        <v>80</v>
      </c>
      <c r="E45" s="81">
        <v>154</v>
      </c>
      <c r="F45" s="81">
        <v>292</v>
      </c>
      <c r="G45" s="81">
        <v>292</v>
      </c>
      <c r="H45" s="82">
        <v>264</v>
      </c>
      <c r="I45" s="81">
        <v>264</v>
      </c>
      <c r="J45" s="81">
        <f t="shared" si="1"/>
        <v>-28</v>
      </c>
      <c r="K45" s="81">
        <f t="shared" si="2"/>
        <v>110</v>
      </c>
      <c r="L45" s="81"/>
      <c r="M45" s="82">
        <v>264</v>
      </c>
      <c r="N45" s="81">
        <v>264</v>
      </c>
      <c r="O45" s="82">
        <v>264</v>
      </c>
      <c r="P45" s="81">
        <v>264</v>
      </c>
    </row>
    <row r="46" spans="1:16" s="93" customFormat="1" ht="14.25">
      <c r="A46" s="88"/>
      <c r="B46" s="89"/>
      <c r="C46" s="90">
        <v>4234</v>
      </c>
      <c r="D46" s="72" t="s">
        <v>81</v>
      </c>
      <c r="E46" s="95"/>
      <c r="F46" s="95"/>
      <c r="G46" s="95"/>
      <c r="H46" s="82"/>
      <c r="I46" s="95"/>
      <c r="J46" s="95">
        <f t="shared" si="1"/>
        <v>0</v>
      </c>
      <c r="K46" s="95">
        <f t="shared" si="2"/>
        <v>0</v>
      </c>
      <c r="L46" s="95"/>
      <c r="M46" s="82"/>
      <c r="N46" s="95"/>
      <c r="O46" s="82"/>
      <c r="P46" s="95"/>
    </row>
    <row r="47" spans="1:16" s="59" customFormat="1" ht="14.25">
      <c r="A47" s="88"/>
      <c r="B47" s="89"/>
      <c r="C47" s="90">
        <v>4235</v>
      </c>
      <c r="D47" s="72" t="s">
        <v>82</v>
      </c>
      <c r="E47" s="95">
        <v>6000</v>
      </c>
      <c r="F47" s="95">
        <v>5658.5</v>
      </c>
      <c r="G47" s="95">
        <v>5658.5</v>
      </c>
      <c r="H47" s="82">
        <v>7000</v>
      </c>
      <c r="I47" s="95">
        <v>7000</v>
      </c>
      <c r="J47" s="95">
        <f t="shared" si="1"/>
        <v>1341.5</v>
      </c>
      <c r="K47" s="95">
        <f t="shared" si="2"/>
        <v>1000</v>
      </c>
      <c r="L47" s="95"/>
      <c r="M47" s="82">
        <v>7000</v>
      </c>
      <c r="N47" s="95">
        <v>7000</v>
      </c>
      <c r="O47" s="82">
        <v>7000</v>
      </c>
      <c r="P47" s="95">
        <v>7000</v>
      </c>
    </row>
    <row r="48" spans="1:16" s="93" customFormat="1" ht="28.5">
      <c r="A48" s="88"/>
      <c r="B48" s="89"/>
      <c r="C48" s="90">
        <v>4236</v>
      </c>
      <c r="D48" s="72" t="s">
        <v>83</v>
      </c>
      <c r="E48" s="95"/>
      <c r="F48" s="95"/>
      <c r="G48" s="95"/>
      <c r="H48" s="82"/>
      <c r="I48" s="95"/>
      <c r="J48" s="95">
        <f t="shared" si="1"/>
        <v>0</v>
      </c>
      <c r="K48" s="95">
        <f t="shared" si="2"/>
        <v>0</v>
      </c>
      <c r="L48" s="95"/>
      <c r="M48" s="82"/>
      <c r="N48" s="95"/>
      <c r="O48" s="82"/>
      <c r="P48" s="95"/>
    </row>
    <row r="49" spans="1:16" s="59" customFormat="1" ht="14.25">
      <c r="A49" s="88"/>
      <c r="B49" s="89"/>
      <c r="C49" s="90">
        <v>4237</v>
      </c>
      <c r="D49" s="72" t="s">
        <v>84</v>
      </c>
      <c r="E49" s="95">
        <v>299.37</v>
      </c>
      <c r="F49" s="95">
        <v>300</v>
      </c>
      <c r="G49" s="95">
        <v>300</v>
      </c>
      <c r="H49" s="82">
        <v>900</v>
      </c>
      <c r="I49" s="95">
        <v>900</v>
      </c>
      <c r="J49" s="95">
        <f t="shared" si="1"/>
        <v>600</v>
      </c>
      <c r="K49" s="95">
        <f t="shared" si="2"/>
        <v>600.63</v>
      </c>
      <c r="L49" s="95"/>
      <c r="M49" s="82">
        <v>900</v>
      </c>
      <c r="N49" s="95">
        <v>900</v>
      </c>
      <c r="O49" s="82">
        <v>900</v>
      </c>
      <c r="P49" s="95">
        <v>900</v>
      </c>
    </row>
    <row r="50" spans="1:16" s="59" customFormat="1" ht="14.25">
      <c r="A50" s="88"/>
      <c r="B50" s="89"/>
      <c r="C50" s="94">
        <v>4239</v>
      </c>
      <c r="D50" s="22" t="s">
        <v>85</v>
      </c>
      <c r="E50" s="87">
        <f>SUM(E52:E55)</f>
        <v>100</v>
      </c>
      <c r="F50" s="87">
        <f t="shared" ref="F50:P50" si="8">SUM(F52:F55)</f>
        <v>1041</v>
      </c>
      <c r="G50" s="87">
        <f t="shared" si="8"/>
        <v>1041</v>
      </c>
      <c r="H50" s="82">
        <f t="shared" si="8"/>
        <v>1041</v>
      </c>
      <c r="I50" s="87">
        <f t="shared" si="8"/>
        <v>1041</v>
      </c>
      <c r="J50" s="87">
        <f t="shared" si="1"/>
        <v>0</v>
      </c>
      <c r="K50" s="87">
        <f t="shared" si="2"/>
        <v>941</v>
      </c>
      <c r="L50" s="87"/>
      <c r="M50" s="82">
        <f t="shared" si="8"/>
        <v>1041</v>
      </c>
      <c r="N50" s="87">
        <f t="shared" si="8"/>
        <v>1041</v>
      </c>
      <c r="O50" s="82">
        <f t="shared" si="8"/>
        <v>1041</v>
      </c>
      <c r="P50" s="87">
        <f t="shared" si="8"/>
        <v>1041</v>
      </c>
    </row>
    <row r="51" spans="1:16" s="59" customFormat="1">
      <c r="A51" s="88"/>
      <c r="B51" s="89"/>
      <c r="C51" s="90"/>
      <c r="D51" s="68" t="s">
        <v>53</v>
      </c>
      <c r="E51" s="85"/>
      <c r="F51" s="85"/>
      <c r="G51" s="85"/>
      <c r="H51" s="82"/>
      <c r="I51" s="85"/>
      <c r="J51" s="85"/>
      <c r="K51" s="85"/>
      <c r="L51" s="85"/>
      <c r="M51" s="82"/>
      <c r="N51" s="85"/>
      <c r="O51" s="82"/>
      <c r="P51" s="85"/>
    </row>
    <row r="52" spans="1:16" s="59" customFormat="1" ht="27">
      <c r="A52" s="88"/>
      <c r="B52" s="89"/>
      <c r="C52" s="90"/>
      <c r="D52" s="68" t="s">
        <v>86</v>
      </c>
      <c r="E52" s="85"/>
      <c r="F52" s="85"/>
      <c r="G52" s="85"/>
      <c r="H52" s="82"/>
      <c r="I52" s="85"/>
      <c r="J52" s="85">
        <f t="shared" si="1"/>
        <v>0</v>
      </c>
      <c r="K52" s="85">
        <f t="shared" si="2"/>
        <v>0</v>
      </c>
      <c r="L52" s="85"/>
      <c r="M52" s="82"/>
      <c r="N52" s="85"/>
      <c r="O52" s="82"/>
      <c r="P52" s="85"/>
    </row>
    <row r="53" spans="1:16" s="59" customFormat="1" ht="27">
      <c r="A53" s="88"/>
      <c r="B53" s="89"/>
      <c r="C53" s="90"/>
      <c r="D53" s="68" t="s">
        <v>87</v>
      </c>
      <c r="E53" s="85"/>
      <c r="F53" s="85"/>
      <c r="G53" s="85"/>
      <c r="H53" s="82"/>
      <c r="I53" s="85"/>
      <c r="J53" s="85">
        <f t="shared" si="1"/>
        <v>0</v>
      </c>
      <c r="K53" s="85">
        <f t="shared" si="2"/>
        <v>0</v>
      </c>
      <c r="L53" s="85"/>
      <c r="M53" s="82"/>
      <c r="N53" s="85"/>
      <c r="O53" s="82"/>
      <c r="P53" s="85"/>
    </row>
    <row r="54" spans="1:16" s="103" customFormat="1" ht="27">
      <c r="A54" s="99"/>
      <c r="B54" s="100"/>
      <c r="C54" s="101"/>
      <c r="D54" s="102" t="s">
        <v>88</v>
      </c>
      <c r="E54" s="82"/>
      <c r="F54" s="82">
        <v>941</v>
      </c>
      <c r="G54" s="82">
        <v>941</v>
      </c>
      <c r="H54" s="82">
        <v>941</v>
      </c>
      <c r="I54" s="82">
        <v>941</v>
      </c>
      <c r="J54" s="82">
        <f t="shared" si="1"/>
        <v>0</v>
      </c>
      <c r="K54" s="82">
        <f t="shared" si="2"/>
        <v>941</v>
      </c>
      <c r="L54" s="82"/>
      <c r="M54" s="82">
        <v>941</v>
      </c>
      <c r="N54" s="82">
        <v>941</v>
      </c>
      <c r="O54" s="82">
        <v>941</v>
      </c>
      <c r="P54" s="82">
        <v>941</v>
      </c>
    </row>
    <row r="55" spans="1:16" s="59" customFormat="1">
      <c r="A55" s="88"/>
      <c r="B55" s="89"/>
      <c r="C55" s="90"/>
      <c r="D55" s="68" t="s">
        <v>85</v>
      </c>
      <c r="E55" s="85">
        <v>100</v>
      </c>
      <c r="F55" s="85">
        <v>100</v>
      </c>
      <c r="G55" s="85">
        <v>100</v>
      </c>
      <c r="H55" s="82">
        <v>100</v>
      </c>
      <c r="I55" s="85">
        <v>100</v>
      </c>
      <c r="J55" s="85">
        <f t="shared" si="1"/>
        <v>0</v>
      </c>
      <c r="K55" s="85">
        <f t="shared" si="2"/>
        <v>0</v>
      </c>
      <c r="L55" s="85"/>
      <c r="M55" s="82">
        <v>100</v>
      </c>
      <c r="N55" s="85">
        <v>100</v>
      </c>
      <c r="O55" s="82">
        <v>100</v>
      </c>
      <c r="P55" s="85">
        <v>100</v>
      </c>
    </row>
    <row r="56" spans="1:16" s="59" customFormat="1" ht="14.25">
      <c r="A56" s="88"/>
      <c r="B56" s="89"/>
      <c r="C56" s="90">
        <v>4241</v>
      </c>
      <c r="D56" s="72" t="s">
        <v>89</v>
      </c>
      <c r="E56" s="95">
        <v>142.41999999999999</v>
      </c>
      <c r="F56" s="95">
        <v>150</v>
      </c>
      <c r="G56" s="95">
        <v>150</v>
      </c>
      <c r="H56" s="82">
        <v>150</v>
      </c>
      <c r="I56" s="95">
        <v>150</v>
      </c>
      <c r="J56" s="95">
        <f t="shared" si="1"/>
        <v>0</v>
      </c>
      <c r="K56" s="95">
        <f t="shared" si="2"/>
        <v>7.5800000000000125</v>
      </c>
      <c r="L56" s="95"/>
      <c r="M56" s="82">
        <v>150</v>
      </c>
      <c r="N56" s="95">
        <v>150</v>
      </c>
      <c r="O56" s="82">
        <v>150</v>
      </c>
      <c r="P56" s="95">
        <v>150</v>
      </c>
    </row>
    <row r="57" spans="1:16" s="59" customFormat="1" ht="28.5">
      <c r="A57" s="88"/>
      <c r="B57" s="89"/>
      <c r="C57" s="90">
        <v>4251</v>
      </c>
      <c r="D57" s="61" t="s">
        <v>90</v>
      </c>
      <c r="E57" s="85"/>
      <c r="F57" s="85"/>
      <c r="G57" s="85"/>
      <c r="H57" s="82">
        <v>2581.8000000000002</v>
      </c>
      <c r="I57" s="85">
        <v>2581.8000000000002</v>
      </c>
      <c r="J57" s="85">
        <f t="shared" si="1"/>
        <v>2581.8000000000002</v>
      </c>
      <c r="K57" s="85">
        <f t="shared" si="2"/>
        <v>2581.8000000000002</v>
      </c>
      <c r="L57" s="85"/>
      <c r="M57" s="82">
        <v>2581.8000000000002</v>
      </c>
      <c r="N57" s="85">
        <v>2581.8000000000002</v>
      </c>
      <c r="O57" s="82">
        <v>2581.8000000000002</v>
      </c>
      <c r="P57" s="85">
        <v>2581.8000000000002</v>
      </c>
    </row>
    <row r="58" spans="1:16" s="59" customFormat="1" ht="28.5">
      <c r="A58" s="88"/>
      <c r="B58" s="89"/>
      <c r="C58" s="94">
        <v>4252</v>
      </c>
      <c r="D58" s="22" t="s">
        <v>91</v>
      </c>
      <c r="E58" s="87">
        <f>E60+E61</f>
        <v>800</v>
      </c>
      <c r="F58" s="87">
        <f t="shared" ref="F58:P58" si="9">F60+F61</f>
        <v>1510.1</v>
      </c>
      <c r="G58" s="87">
        <f t="shared" si="9"/>
        <v>1510.1</v>
      </c>
      <c r="H58" s="82">
        <f t="shared" si="9"/>
        <v>1510.1</v>
      </c>
      <c r="I58" s="87">
        <f t="shared" si="9"/>
        <v>1510.1</v>
      </c>
      <c r="J58" s="87">
        <f t="shared" si="1"/>
        <v>0</v>
      </c>
      <c r="K58" s="87">
        <f t="shared" si="2"/>
        <v>710.09999999999991</v>
      </c>
      <c r="L58" s="87"/>
      <c r="M58" s="82">
        <f t="shared" si="9"/>
        <v>1510.1</v>
      </c>
      <c r="N58" s="87">
        <f t="shared" si="9"/>
        <v>1510.1</v>
      </c>
      <c r="O58" s="82">
        <f t="shared" si="9"/>
        <v>1510.1</v>
      </c>
      <c r="P58" s="87">
        <f t="shared" si="9"/>
        <v>1510.1</v>
      </c>
    </row>
    <row r="59" spans="1:16" s="59" customFormat="1">
      <c r="A59" s="88"/>
      <c r="B59" s="89"/>
      <c r="C59" s="90"/>
      <c r="D59" s="68" t="s">
        <v>53</v>
      </c>
      <c r="E59" s="85"/>
      <c r="F59" s="85"/>
      <c r="G59" s="85"/>
      <c r="H59" s="82"/>
      <c r="I59" s="85"/>
      <c r="J59" s="85"/>
      <c r="K59" s="85"/>
      <c r="L59" s="85"/>
      <c r="M59" s="82"/>
      <c r="N59" s="85"/>
      <c r="O59" s="82"/>
      <c r="P59" s="85"/>
    </row>
    <row r="60" spans="1:16" s="93" customFormat="1" ht="27">
      <c r="A60" s="88"/>
      <c r="B60" s="89"/>
      <c r="C60" s="90"/>
      <c r="D60" s="73" t="s">
        <v>92</v>
      </c>
      <c r="E60" s="85"/>
      <c r="F60" s="85">
        <v>710.1</v>
      </c>
      <c r="G60" s="85">
        <v>710.1</v>
      </c>
      <c r="H60" s="82">
        <v>710.1</v>
      </c>
      <c r="I60" s="85">
        <v>710.1</v>
      </c>
      <c r="J60" s="85">
        <f t="shared" si="1"/>
        <v>0</v>
      </c>
      <c r="K60" s="85">
        <f t="shared" si="2"/>
        <v>710.1</v>
      </c>
      <c r="L60" s="85"/>
      <c r="M60" s="82">
        <v>710.1</v>
      </c>
      <c r="N60" s="85">
        <v>710.1</v>
      </c>
      <c r="O60" s="82">
        <v>710.1</v>
      </c>
      <c r="P60" s="85">
        <v>710.1</v>
      </c>
    </row>
    <row r="61" spans="1:16" s="93" customFormat="1" ht="27">
      <c r="A61" s="88"/>
      <c r="B61" s="89"/>
      <c r="C61" s="90"/>
      <c r="D61" s="73" t="s">
        <v>93</v>
      </c>
      <c r="E61" s="85">
        <v>800</v>
      </c>
      <c r="F61" s="85">
        <v>800</v>
      </c>
      <c r="G61" s="85">
        <v>800</v>
      </c>
      <c r="H61" s="82">
        <v>800</v>
      </c>
      <c r="I61" s="85">
        <v>800</v>
      </c>
      <c r="J61" s="85">
        <f t="shared" si="1"/>
        <v>0</v>
      </c>
      <c r="K61" s="85">
        <f t="shared" si="2"/>
        <v>0</v>
      </c>
      <c r="L61" s="85"/>
      <c r="M61" s="82">
        <v>800</v>
      </c>
      <c r="N61" s="85">
        <v>800</v>
      </c>
      <c r="O61" s="82">
        <v>800</v>
      </c>
      <c r="P61" s="85">
        <v>800</v>
      </c>
    </row>
    <row r="62" spans="1:16" s="93" customFormat="1" ht="14.25">
      <c r="A62" s="88"/>
      <c r="B62" s="89"/>
      <c r="C62" s="94">
        <v>4261</v>
      </c>
      <c r="D62" s="22" t="s">
        <v>94</v>
      </c>
      <c r="E62" s="87">
        <f>E64+E65</f>
        <v>713.49</v>
      </c>
      <c r="F62" s="87">
        <f t="shared" ref="F62:P62" si="10">F64+F65</f>
        <v>1200</v>
      </c>
      <c r="G62" s="87">
        <f t="shared" si="10"/>
        <v>1200</v>
      </c>
      <c r="H62" s="82">
        <v>1200</v>
      </c>
      <c r="I62" s="87">
        <f t="shared" si="10"/>
        <v>1200</v>
      </c>
      <c r="J62" s="87">
        <f t="shared" si="1"/>
        <v>0</v>
      </c>
      <c r="K62" s="87">
        <f t="shared" si="2"/>
        <v>486.51</v>
      </c>
      <c r="L62" s="87"/>
      <c r="M62" s="82">
        <f t="shared" si="10"/>
        <v>1200</v>
      </c>
      <c r="N62" s="87">
        <f t="shared" si="10"/>
        <v>1200</v>
      </c>
      <c r="O62" s="82">
        <f t="shared" si="10"/>
        <v>1200</v>
      </c>
      <c r="P62" s="87">
        <f t="shared" si="10"/>
        <v>1200</v>
      </c>
    </row>
    <row r="63" spans="1:16" s="93" customFormat="1">
      <c r="A63" s="88"/>
      <c r="B63" s="89"/>
      <c r="C63" s="90"/>
      <c r="D63" s="68" t="s">
        <v>53</v>
      </c>
      <c r="E63" s="95"/>
      <c r="F63" s="95"/>
      <c r="G63" s="95"/>
      <c r="H63" s="82"/>
      <c r="I63" s="95"/>
      <c r="J63" s="95"/>
      <c r="K63" s="95"/>
      <c r="L63" s="95"/>
      <c r="M63" s="82"/>
      <c r="N63" s="95"/>
      <c r="O63" s="82"/>
      <c r="P63" s="95"/>
    </row>
    <row r="64" spans="1:16" s="93" customFormat="1">
      <c r="A64" s="88"/>
      <c r="B64" s="89"/>
      <c r="C64" s="90"/>
      <c r="D64" s="68" t="s">
        <v>95</v>
      </c>
      <c r="E64" s="95">
        <v>713.49</v>
      </c>
      <c r="F64" s="95">
        <v>1200</v>
      </c>
      <c r="G64" s="95">
        <v>1200</v>
      </c>
      <c r="H64" s="82">
        <v>1200</v>
      </c>
      <c r="I64" s="95">
        <v>1200</v>
      </c>
      <c r="J64" s="95">
        <f t="shared" si="1"/>
        <v>0</v>
      </c>
      <c r="K64" s="95">
        <f t="shared" si="2"/>
        <v>486.51</v>
      </c>
      <c r="L64" s="95"/>
      <c r="M64" s="82">
        <v>1200</v>
      </c>
      <c r="N64" s="95">
        <v>1200</v>
      </c>
      <c r="O64" s="82">
        <v>1200</v>
      </c>
      <c r="P64" s="95">
        <v>1200</v>
      </c>
    </row>
    <row r="65" spans="1:16" s="93" customFormat="1">
      <c r="A65" s="88"/>
      <c r="B65" s="89"/>
      <c r="C65" s="90"/>
      <c r="D65" s="68" t="s">
        <v>96</v>
      </c>
      <c r="E65" s="95"/>
      <c r="F65" s="95"/>
      <c r="G65" s="95"/>
      <c r="H65" s="82"/>
      <c r="I65" s="95"/>
      <c r="J65" s="95">
        <f t="shared" si="1"/>
        <v>0</v>
      </c>
      <c r="K65" s="95">
        <f t="shared" si="2"/>
        <v>0</v>
      </c>
      <c r="L65" s="95"/>
      <c r="M65" s="82"/>
      <c r="N65" s="95"/>
      <c r="O65" s="82"/>
      <c r="P65" s="95"/>
    </row>
    <row r="66" spans="1:16" s="93" customFormat="1" ht="14.25">
      <c r="A66" s="88"/>
      <c r="B66" s="89"/>
      <c r="C66" s="90">
        <v>4262</v>
      </c>
      <c r="D66" s="72" t="s">
        <v>97</v>
      </c>
      <c r="E66" s="95"/>
      <c r="F66" s="95"/>
      <c r="G66" s="95"/>
      <c r="H66" s="82"/>
      <c r="I66" s="95"/>
      <c r="J66" s="95">
        <f t="shared" si="1"/>
        <v>0</v>
      </c>
      <c r="K66" s="95">
        <f t="shared" si="2"/>
        <v>0</v>
      </c>
      <c r="L66" s="95"/>
      <c r="M66" s="82"/>
      <c r="N66" s="95"/>
      <c r="O66" s="82"/>
      <c r="P66" s="95"/>
    </row>
    <row r="67" spans="1:16" s="93" customFormat="1" ht="14.25">
      <c r="A67" s="88"/>
      <c r="B67" s="89"/>
      <c r="C67" s="90">
        <v>4264</v>
      </c>
      <c r="D67" s="72" t="s">
        <v>98</v>
      </c>
      <c r="E67" s="95">
        <v>1574.64</v>
      </c>
      <c r="F67" s="95">
        <v>2531.6999999999998</v>
      </c>
      <c r="G67" s="95">
        <v>2531.6999999999998</v>
      </c>
      <c r="H67" s="82">
        <v>2531.6999999999998</v>
      </c>
      <c r="I67" s="95">
        <v>2531.6999999999998</v>
      </c>
      <c r="J67" s="95">
        <f t="shared" si="1"/>
        <v>0</v>
      </c>
      <c r="K67" s="95">
        <f t="shared" si="2"/>
        <v>957.05999999999972</v>
      </c>
      <c r="L67" s="95"/>
      <c r="M67" s="82">
        <v>2531.6999999999998</v>
      </c>
      <c r="N67" s="95">
        <v>2531.6999999999998</v>
      </c>
      <c r="O67" s="82">
        <v>2531.6999999999998</v>
      </c>
      <c r="P67" s="95">
        <v>2531.6999999999998</v>
      </c>
    </row>
    <row r="68" spans="1:16" s="93" customFormat="1" ht="14.25">
      <c r="A68" s="88"/>
      <c r="B68" s="89"/>
      <c r="C68" s="90">
        <v>4266</v>
      </c>
      <c r="D68" s="72" t="s">
        <v>99</v>
      </c>
      <c r="E68" s="95"/>
      <c r="F68" s="95"/>
      <c r="G68" s="95"/>
      <c r="H68" s="82"/>
      <c r="I68" s="95"/>
      <c r="J68" s="95">
        <f t="shared" si="1"/>
        <v>0</v>
      </c>
      <c r="K68" s="95">
        <f t="shared" si="2"/>
        <v>0</v>
      </c>
      <c r="L68" s="95"/>
      <c r="M68" s="82"/>
      <c r="N68" s="95"/>
      <c r="O68" s="82"/>
      <c r="P68" s="95"/>
    </row>
    <row r="69" spans="1:16" s="93" customFormat="1" ht="14.25">
      <c r="A69" s="88"/>
      <c r="B69" s="89"/>
      <c r="C69" s="90">
        <v>4267</v>
      </c>
      <c r="D69" s="72" t="s">
        <v>100</v>
      </c>
      <c r="E69" s="95">
        <v>432.21</v>
      </c>
      <c r="F69" s="95">
        <v>438.6</v>
      </c>
      <c r="G69" s="95">
        <v>438.6</v>
      </c>
      <c r="H69" s="82">
        <v>438.6</v>
      </c>
      <c r="I69" s="95">
        <v>438.6</v>
      </c>
      <c r="J69" s="95">
        <f t="shared" si="1"/>
        <v>0</v>
      </c>
      <c r="K69" s="95">
        <f t="shared" si="2"/>
        <v>6.3900000000000432</v>
      </c>
      <c r="L69" s="95"/>
      <c r="M69" s="82">
        <v>438.6</v>
      </c>
      <c r="N69" s="95">
        <v>438.6</v>
      </c>
      <c r="O69" s="82">
        <v>438.6</v>
      </c>
      <c r="P69" s="95">
        <v>438.6</v>
      </c>
    </row>
    <row r="70" spans="1:16" s="93" customFormat="1" ht="14.25">
      <c r="A70" s="88"/>
      <c r="B70" s="89"/>
      <c r="C70" s="90">
        <v>4269</v>
      </c>
      <c r="D70" s="72" t="s">
        <v>101</v>
      </c>
      <c r="E70" s="95">
        <v>388.52</v>
      </c>
      <c r="F70" s="95"/>
      <c r="G70" s="95"/>
      <c r="H70" s="82"/>
      <c r="I70" s="95"/>
      <c r="J70" s="95">
        <f t="shared" si="1"/>
        <v>0</v>
      </c>
      <c r="K70" s="95">
        <f t="shared" si="2"/>
        <v>-388.52</v>
      </c>
      <c r="L70" s="95"/>
      <c r="M70" s="82"/>
      <c r="N70" s="95"/>
      <c r="O70" s="82"/>
      <c r="P70" s="95"/>
    </row>
    <row r="71" spans="1:16" s="93" customFormat="1" ht="14.25">
      <c r="A71" s="88"/>
      <c r="B71" s="89"/>
      <c r="C71" s="90" t="s">
        <v>102</v>
      </c>
      <c r="D71" s="61" t="s">
        <v>103</v>
      </c>
      <c r="E71" s="95"/>
      <c r="F71" s="95"/>
      <c r="G71" s="95"/>
      <c r="H71" s="82"/>
      <c r="I71" s="95"/>
      <c r="J71" s="95">
        <f t="shared" si="1"/>
        <v>0</v>
      </c>
      <c r="K71" s="95">
        <f t="shared" si="2"/>
        <v>0</v>
      </c>
      <c r="L71" s="95"/>
      <c r="M71" s="82"/>
      <c r="N71" s="95"/>
      <c r="O71" s="82"/>
      <c r="P71" s="95"/>
    </row>
    <row r="72" spans="1:16" s="93" customFormat="1" ht="28.5">
      <c r="A72" s="88"/>
      <c r="B72" s="89"/>
      <c r="C72" s="90" t="s">
        <v>104</v>
      </c>
      <c r="D72" s="61" t="s">
        <v>105</v>
      </c>
      <c r="E72" s="95"/>
      <c r="F72" s="95"/>
      <c r="G72" s="95"/>
      <c r="H72" s="82"/>
      <c r="I72" s="95"/>
      <c r="J72" s="95">
        <f t="shared" si="1"/>
        <v>0</v>
      </c>
      <c r="K72" s="95">
        <f t="shared" si="2"/>
        <v>0</v>
      </c>
      <c r="L72" s="95"/>
      <c r="M72" s="82"/>
      <c r="N72" s="95"/>
      <c r="O72" s="82"/>
      <c r="P72" s="95"/>
    </row>
    <row r="73" spans="1:16" s="93" customFormat="1" ht="14.25">
      <c r="A73" s="88"/>
      <c r="B73" s="89"/>
      <c r="C73" s="90" t="s">
        <v>106</v>
      </c>
      <c r="D73" s="61" t="s">
        <v>107</v>
      </c>
      <c r="E73" s="95"/>
      <c r="F73" s="95"/>
      <c r="G73" s="95"/>
      <c r="H73" s="82"/>
      <c r="I73" s="95"/>
      <c r="J73" s="95">
        <f t="shared" si="1"/>
        <v>0</v>
      </c>
      <c r="K73" s="95">
        <f t="shared" si="2"/>
        <v>0</v>
      </c>
      <c r="L73" s="95"/>
      <c r="M73" s="82"/>
      <c r="N73" s="95"/>
      <c r="O73" s="82"/>
      <c r="P73" s="95"/>
    </row>
    <row r="74" spans="1:16" s="93" customFormat="1" ht="28.5">
      <c r="A74" s="88"/>
      <c r="B74" s="89"/>
      <c r="C74" s="90">
        <v>4511</v>
      </c>
      <c r="D74" s="61" t="s">
        <v>108</v>
      </c>
      <c r="E74" s="95"/>
      <c r="F74" s="95"/>
      <c r="G74" s="95"/>
      <c r="H74" s="82"/>
      <c r="I74" s="95"/>
      <c r="J74" s="95">
        <f t="shared" si="1"/>
        <v>0</v>
      </c>
      <c r="K74" s="95">
        <f t="shared" si="2"/>
        <v>0</v>
      </c>
      <c r="L74" s="95"/>
      <c r="M74" s="82"/>
      <c r="N74" s="95"/>
      <c r="O74" s="82"/>
      <c r="P74" s="95"/>
    </row>
    <row r="75" spans="1:16" s="104" customFormat="1" ht="28.5">
      <c r="A75" s="88"/>
      <c r="B75" s="89"/>
      <c r="C75" s="90">
        <v>4621</v>
      </c>
      <c r="D75" s="61" t="s">
        <v>109</v>
      </c>
      <c r="E75" s="95"/>
      <c r="F75" s="95"/>
      <c r="G75" s="95"/>
      <c r="H75" s="82"/>
      <c r="I75" s="95"/>
      <c r="J75" s="95">
        <f t="shared" si="1"/>
        <v>0</v>
      </c>
      <c r="K75" s="95">
        <f t="shared" si="2"/>
        <v>0</v>
      </c>
      <c r="L75" s="95"/>
      <c r="M75" s="82"/>
      <c r="N75" s="95"/>
      <c r="O75" s="82"/>
      <c r="P75" s="95"/>
    </row>
    <row r="76" spans="1:16" s="104" customFormat="1" ht="28.5">
      <c r="A76" s="88"/>
      <c r="B76" s="89"/>
      <c r="C76" s="90">
        <v>4631</v>
      </c>
      <c r="D76" s="61" t="s">
        <v>110</v>
      </c>
      <c r="E76" s="95"/>
      <c r="F76" s="95"/>
      <c r="G76" s="95"/>
      <c r="H76" s="82"/>
      <c r="I76" s="95"/>
      <c r="J76" s="95">
        <f t="shared" si="1"/>
        <v>0</v>
      </c>
      <c r="K76" s="95">
        <f t="shared" si="2"/>
        <v>0</v>
      </c>
      <c r="L76" s="95"/>
      <c r="M76" s="82"/>
      <c r="N76" s="95"/>
      <c r="O76" s="82"/>
      <c r="P76" s="95"/>
    </row>
    <row r="77" spans="1:16" s="104" customFormat="1" ht="14.25">
      <c r="A77" s="88"/>
      <c r="B77" s="89"/>
      <c r="C77" s="90">
        <v>4632</v>
      </c>
      <c r="D77" s="61" t="s">
        <v>111</v>
      </c>
      <c r="E77" s="95"/>
      <c r="F77" s="95"/>
      <c r="G77" s="95"/>
      <c r="H77" s="82"/>
      <c r="I77" s="95"/>
      <c r="J77" s="95">
        <f t="shared" si="1"/>
        <v>0</v>
      </c>
      <c r="K77" s="95">
        <f t="shared" si="2"/>
        <v>0</v>
      </c>
      <c r="L77" s="95"/>
      <c r="M77" s="82"/>
      <c r="N77" s="95"/>
      <c r="O77" s="82"/>
      <c r="P77" s="95"/>
    </row>
    <row r="78" spans="1:16" s="104" customFormat="1" ht="42.75">
      <c r="A78" s="88"/>
      <c r="B78" s="89"/>
      <c r="C78" s="90" t="s">
        <v>112</v>
      </c>
      <c r="D78" s="61" t="s">
        <v>113</v>
      </c>
      <c r="E78" s="95"/>
      <c r="F78" s="95"/>
      <c r="G78" s="95"/>
      <c r="H78" s="82"/>
      <c r="I78" s="95"/>
      <c r="J78" s="95">
        <f t="shared" ref="J78:J108" si="11">+I78-F78</f>
        <v>0</v>
      </c>
      <c r="K78" s="95">
        <f t="shared" ref="K78:K108" si="12">+I78-E78</f>
        <v>0</v>
      </c>
      <c r="L78" s="95"/>
      <c r="M78" s="82"/>
      <c r="N78" s="95"/>
      <c r="O78" s="82"/>
      <c r="P78" s="95"/>
    </row>
    <row r="79" spans="1:16" s="104" customFormat="1" ht="42.75">
      <c r="A79" s="88"/>
      <c r="B79" s="89"/>
      <c r="C79" s="90">
        <v>4638</v>
      </c>
      <c r="D79" s="61" t="s">
        <v>114</v>
      </c>
      <c r="E79" s="95"/>
      <c r="F79" s="95"/>
      <c r="G79" s="95"/>
      <c r="H79" s="82"/>
      <c r="I79" s="95"/>
      <c r="J79" s="95">
        <f t="shared" si="11"/>
        <v>0</v>
      </c>
      <c r="K79" s="95">
        <f t="shared" si="12"/>
        <v>0</v>
      </c>
      <c r="L79" s="95"/>
      <c r="M79" s="82"/>
      <c r="N79" s="95"/>
      <c r="O79" s="82"/>
      <c r="P79" s="95"/>
    </row>
    <row r="80" spans="1:16" s="104" customFormat="1" ht="14.25">
      <c r="A80" s="88"/>
      <c r="B80" s="89"/>
      <c r="C80" s="90" t="s">
        <v>115</v>
      </c>
      <c r="D80" s="61" t="s">
        <v>116</v>
      </c>
      <c r="E80" s="95"/>
      <c r="F80" s="95"/>
      <c r="G80" s="95"/>
      <c r="H80" s="82"/>
      <c r="I80" s="95"/>
      <c r="J80" s="95">
        <f t="shared" si="11"/>
        <v>0</v>
      </c>
      <c r="K80" s="95">
        <f t="shared" si="12"/>
        <v>0</v>
      </c>
      <c r="L80" s="95"/>
      <c r="M80" s="82"/>
      <c r="N80" s="95"/>
      <c r="O80" s="82"/>
      <c r="P80" s="95"/>
    </row>
    <row r="81" spans="1:16" s="104" customFormat="1" ht="42.75">
      <c r="A81" s="88"/>
      <c r="B81" s="89"/>
      <c r="C81" s="90" t="s">
        <v>117</v>
      </c>
      <c r="D81" s="61" t="s">
        <v>118</v>
      </c>
      <c r="E81" s="95"/>
      <c r="F81" s="95"/>
      <c r="G81" s="95"/>
      <c r="H81" s="82"/>
      <c r="I81" s="95"/>
      <c r="J81" s="95">
        <f t="shared" si="11"/>
        <v>0</v>
      </c>
      <c r="K81" s="95">
        <f t="shared" si="12"/>
        <v>0</v>
      </c>
      <c r="L81" s="95"/>
      <c r="M81" s="82"/>
      <c r="N81" s="95"/>
      <c r="O81" s="82"/>
      <c r="P81" s="95"/>
    </row>
    <row r="82" spans="1:16" s="104" customFormat="1" ht="28.5">
      <c r="A82" s="88"/>
      <c r="B82" s="89"/>
      <c r="C82" s="90" t="s">
        <v>119</v>
      </c>
      <c r="D82" s="61" t="s">
        <v>120</v>
      </c>
      <c r="E82" s="95"/>
      <c r="F82" s="95"/>
      <c r="G82" s="95"/>
      <c r="H82" s="82"/>
      <c r="I82" s="95"/>
      <c r="J82" s="95">
        <f t="shared" si="11"/>
        <v>0</v>
      </c>
      <c r="K82" s="95">
        <f t="shared" si="12"/>
        <v>0</v>
      </c>
      <c r="L82" s="95"/>
      <c r="M82" s="82"/>
      <c r="N82" s="95"/>
      <c r="O82" s="82"/>
      <c r="P82" s="95"/>
    </row>
    <row r="83" spans="1:16" s="104" customFormat="1" ht="14.25">
      <c r="A83" s="88"/>
      <c r="B83" s="89"/>
      <c r="C83" s="90">
        <v>4729</v>
      </c>
      <c r="D83" s="61" t="s">
        <v>121</v>
      </c>
      <c r="E83" s="105">
        <v>30000</v>
      </c>
      <c r="F83" s="105">
        <v>12017.9</v>
      </c>
      <c r="G83" s="105">
        <v>12017.9</v>
      </c>
      <c r="H83" s="78">
        <v>25952.7</v>
      </c>
      <c r="I83" s="105">
        <v>30000</v>
      </c>
      <c r="J83" s="105">
        <f t="shared" si="11"/>
        <v>17982.099999999999</v>
      </c>
      <c r="K83" s="105">
        <f t="shared" si="12"/>
        <v>0</v>
      </c>
      <c r="L83" s="105"/>
      <c r="M83" s="78">
        <v>30000</v>
      </c>
      <c r="N83" s="105">
        <v>30000</v>
      </c>
      <c r="O83" s="78">
        <v>30000</v>
      </c>
      <c r="P83" s="105">
        <v>30000</v>
      </c>
    </row>
    <row r="84" spans="1:16" s="104" customFormat="1" ht="28.5">
      <c r="A84" s="88"/>
      <c r="B84" s="89"/>
      <c r="C84" s="90" t="s">
        <v>122</v>
      </c>
      <c r="D84" s="61" t="s">
        <v>123</v>
      </c>
      <c r="E84" s="105"/>
      <c r="F84" s="105"/>
      <c r="G84" s="105"/>
      <c r="H84" s="78"/>
      <c r="I84" s="105"/>
      <c r="J84" s="105">
        <f t="shared" si="11"/>
        <v>0</v>
      </c>
      <c r="K84" s="105">
        <f t="shared" si="12"/>
        <v>0</v>
      </c>
      <c r="L84" s="105"/>
      <c r="M84" s="78"/>
      <c r="N84" s="105"/>
      <c r="O84" s="78"/>
      <c r="P84" s="105"/>
    </row>
    <row r="85" spans="1:16" s="104" customFormat="1" ht="14.25">
      <c r="A85" s="88"/>
      <c r="B85" s="89"/>
      <c r="C85" s="90">
        <v>4822</v>
      </c>
      <c r="D85" s="72" t="s">
        <v>124</v>
      </c>
      <c r="E85" s="105"/>
      <c r="F85" s="105"/>
      <c r="G85" s="105"/>
      <c r="H85" s="78"/>
      <c r="I85" s="105"/>
      <c r="J85" s="105">
        <f t="shared" si="11"/>
        <v>0</v>
      </c>
      <c r="K85" s="105">
        <f t="shared" si="12"/>
        <v>0</v>
      </c>
      <c r="L85" s="105"/>
      <c r="M85" s="78"/>
      <c r="N85" s="105"/>
      <c r="O85" s="78"/>
      <c r="P85" s="105"/>
    </row>
    <row r="86" spans="1:16" s="104" customFormat="1" ht="14.25">
      <c r="A86" s="88"/>
      <c r="B86" s="89"/>
      <c r="C86" s="94">
        <v>4823</v>
      </c>
      <c r="D86" s="22" t="s">
        <v>125</v>
      </c>
      <c r="E86" s="87">
        <f>E88+E89+E90</f>
        <v>60</v>
      </c>
      <c r="F86" s="87">
        <f t="shared" ref="F86:P86" si="13">F88+F89+F90</f>
        <v>128.80000000000001</v>
      </c>
      <c r="G86" s="87">
        <f t="shared" si="13"/>
        <v>128.80000000000001</v>
      </c>
      <c r="H86" s="82">
        <f t="shared" si="13"/>
        <v>128.80000000000001</v>
      </c>
      <c r="I86" s="87">
        <f t="shared" si="13"/>
        <v>128.80000000000001</v>
      </c>
      <c r="J86" s="87">
        <f t="shared" si="11"/>
        <v>0</v>
      </c>
      <c r="K86" s="87">
        <f t="shared" si="12"/>
        <v>68.800000000000011</v>
      </c>
      <c r="L86" s="87"/>
      <c r="M86" s="82">
        <f t="shared" si="13"/>
        <v>128.80000000000001</v>
      </c>
      <c r="N86" s="87">
        <f t="shared" si="13"/>
        <v>128.80000000000001</v>
      </c>
      <c r="O86" s="82">
        <f t="shared" si="13"/>
        <v>128.80000000000001</v>
      </c>
      <c r="P86" s="87">
        <f t="shared" si="13"/>
        <v>128.80000000000001</v>
      </c>
    </row>
    <row r="87" spans="1:16" s="104" customFormat="1" ht="14.25">
      <c r="A87" s="88"/>
      <c r="B87" s="89"/>
      <c r="C87" s="90"/>
      <c r="D87" s="68" t="s">
        <v>53</v>
      </c>
      <c r="E87" s="105"/>
      <c r="F87" s="105"/>
      <c r="G87" s="105"/>
      <c r="H87" s="78"/>
      <c r="I87" s="105"/>
      <c r="J87" s="105"/>
      <c r="K87" s="105"/>
      <c r="L87" s="105"/>
      <c r="M87" s="78"/>
      <c r="N87" s="105"/>
      <c r="O87" s="78"/>
      <c r="P87" s="105"/>
    </row>
    <row r="88" spans="1:16" s="93" customFormat="1" ht="27">
      <c r="A88" s="88"/>
      <c r="B88" s="89"/>
      <c r="C88" s="90"/>
      <c r="D88" s="68" t="s">
        <v>126</v>
      </c>
      <c r="E88" s="105">
        <v>10</v>
      </c>
      <c r="F88" s="105">
        <v>128.80000000000001</v>
      </c>
      <c r="G88" s="105">
        <v>128.80000000000001</v>
      </c>
      <c r="H88" s="78">
        <v>128.80000000000001</v>
      </c>
      <c r="I88" s="105">
        <v>128.80000000000001</v>
      </c>
      <c r="J88" s="105">
        <f t="shared" si="11"/>
        <v>0</v>
      </c>
      <c r="K88" s="105">
        <f t="shared" si="12"/>
        <v>118.80000000000001</v>
      </c>
      <c r="L88" s="105"/>
      <c r="M88" s="78">
        <v>128.80000000000001</v>
      </c>
      <c r="N88" s="105">
        <v>128.80000000000001</v>
      </c>
      <c r="O88" s="78">
        <v>128.80000000000001</v>
      </c>
      <c r="P88" s="105">
        <v>128.80000000000001</v>
      </c>
    </row>
    <row r="89" spans="1:16" ht="14.25">
      <c r="A89" s="88"/>
      <c r="B89" s="89"/>
      <c r="C89" s="90"/>
      <c r="D89" s="68" t="s">
        <v>127</v>
      </c>
      <c r="E89" s="105"/>
      <c r="F89" s="105"/>
      <c r="G89" s="105"/>
      <c r="H89" s="78"/>
      <c r="I89" s="105"/>
      <c r="J89" s="105">
        <f t="shared" si="11"/>
        <v>0</v>
      </c>
      <c r="K89" s="105">
        <f t="shared" si="12"/>
        <v>0</v>
      </c>
      <c r="L89" s="105"/>
      <c r="M89" s="78"/>
      <c r="N89" s="105"/>
      <c r="O89" s="78"/>
      <c r="P89" s="105"/>
    </row>
    <row r="90" spans="1:16" ht="14.25">
      <c r="A90" s="88"/>
      <c r="B90" s="89"/>
      <c r="C90" s="90"/>
      <c r="D90" s="68" t="s">
        <v>128</v>
      </c>
      <c r="E90" s="105">
        <v>50</v>
      </c>
      <c r="F90" s="105"/>
      <c r="G90" s="105"/>
      <c r="H90" s="78"/>
      <c r="I90" s="105"/>
      <c r="J90" s="105">
        <f t="shared" si="11"/>
        <v>0</v>
      </c>
      <c r="K90" s="105">
        <f t="shared" si="12"/>
        <v>-50</v>
      </c>
      <c r="L90" s="105"/>
      <c r="M90" s="78"/>
      <c r="N90" s="105"/>
      <c r="O90" s="78"/>
      <c r="P90" s="105"/>
    </row>
    <row r="91" spans="1:16" ht="42.75">
      <c r="A91" s="88"/>
      <c r="B91" s="89"/>
      <c r="C91" s="90" t="s">
        <v>129</v>
      </c>
      <c r="D91" s="72" t="s">
        <v>130</v>
      </c>
      <c r="E91" s="105"/>
      <c r="F91" s="105"/>
      <c r="G91" s="105"/>
      <c r="H91" s="78"/>
      <c r="I91" s="105"/>
      <c r="J91" s="105">
        <f t="shared" si="11"/>
        <v>0</v>
      </c>
      <c r="K91" s="105">
        <f t="shared" si="12"/>
        <v>0</v>
      </c>
      <c r="L91" s="105"/>
      <c r="M91" s="78"/>
      <c r="N91" s="105"/>
      <c r="O91" s="78"/>
      <c r="P91" s="105"/>
    </row>
    <row r="92" spans="1:16" ht="28.5">
      <c r="A92" s="88"/>
      <c r="B92" s="89"/>
      <c r="C92" s="90">
        <v>4831</v>
      </c>
      <c r="D92" s="61" t="s">
        <v>131</v>
      </c>
      <c r="E92" s="105"/>
      <c r="F92" s="105"/>
      <c r="G92" s="105"/>
      <c r="H92" s="78"/>
      <c r="I92" s="105"/>
      <c r="J92" s="105">
        <f t="shared" si="11"/>
        <v>0</v>
      </c>
      <c r="K92" s="105">
        <f t="shared" si="12"/>
        <v>0</v>
      </c>
      <c r="L92" s="105"/>
      <c r="M92" s="78"/>
      <c r="N92" s="105"/>
      <c r="O92" s="78"/>
      <c r="P92" s="105"/>
    </row>
    <row r="93" spans="1:16" ht="42.75">
      <c r="A93" s="88"/>
      <c r="B93" s="89"/>
      <c r="C93" s="90">
        <v>4851</v>
      </c>
      <c r="D93" s="61" t="s">
        <v>132</v>
      </c>
      <c r="E93" s="105"/>
      <c r="F93" s="105"/>
      <c r="G93" s="105"/>
      <c r="H93" s="78"/>
      <c r="I93" s="105"/>
      <c r="J93" s="105">
        <f t="shared" si="11"/>
        <v>0</v>
      </c>
      <c r="K93" s="105">
        <f t="shared" si="12"/>
        <v>0</v>
      </c>
      <c r="L93" s="105"/>
      <c r="M93" s="78"/>
      <c r="N93" s="105"/>
      <c r="O93" s="78"/>
      <c r="P93" s="105"/>
    </row>
    <row r="94" spans="1:16" s="106" customFormat="1" ht="14.25">
      <c r="A94" s="88"/>
      <c r="B94" s="89"/>
      <c r="C94" s="90">
        <v>4861</v>
      </c>
      <c r="D94" s="72" t="s">
        <v>133</v>
      </c>
      <c r="E94" s="105"/>
      <c r="F94" s="105"/>
      <c r="G94" s="105"/>
      <c r="H94" s="78"/>
      <c r="I94" s="105"/>
      <c r="J94" s="105">
        <f t="shared" si="11"/>
        <v>0</v>
      </c>
      <c r="K94" s="105">
        <f t="shared" si="12"/>
        <v>0</v>
      </c>
      <c r="L94" s="105"/>
      <c r="M94" s="78"/>
      <c r="N94" s="105"/>
      <c r="O94" s="78"/>
      <c r="P94" s="105"/>
    </row>
    <row r="95" spans="1:16" ht="14.25">
      <c r="A95" s="107"/>
      <c r="B95" s="108"/>
      <c r="C95" s="90">
        <v>4891</v>
      </c>
      <c r="D95" s="72" t="s">
        <v>134</v>
      </c>
      <c r="E95" s="95"/>
      <c r="F95" s="95"/>
      <c r="G95" s="95"/>
      <c r="H95" s="82"/>
      <c r="I95" s="95"/>
      <c r="J95" s="95">
        <f t="shared" si="11"/>
        <v>0</v>
      </c>
      <c r="K95" s="95">
        <f t="shared" si="12"/>
        <v>0</v>
      </c>
      <c r="L95" s="95"/>
      <c r="M95" s="82"/>
      <c r="N95" s="95"/>
      <c r="O95" s="82"/>
      <c r="P95" s="95"/>
    </row>
    <row r="96" spans="1:16">
      <c r="D96" s="109"/>
      <c r="E96" s="110"/>
      <c r="F96" s="110"/>
      <c r="G96" s="110"/>
      <c r="H96" s="111"/>
      <c r="I96" s="110"/>
      <c r="J96" s="110"/>
      <c r="K96" s="110"/>
      <c r="L96" s="110"/>
      <c r="M96" s="111"/>
      <c r="N96" s="110"/>
      <c r="O96" s="111"/>
      <c r="P96" s="110"/>
    </row>
    <row r="97" spans="1:16" s="59" customFormat="1" ht="28.5">
      <c r="A97" s="134" t="s">
        <v>8</v>
      </c>
      <c r="B97" s="135"/>
      <c r="C97" s="83"/>
      <c r="D97" s="84" t="s">
        <v>135</v>
      </c>
      <c r="E97" s="77">
        <f>SUM(E99:E108)</f>
        <v>0</v>
      </c>
      <c r="F97" s="77">
        <f t="shared" ref="F97:P97" si="14">SUM(F99:F108)</f>
        <v>0</v>
      </c>
      <c r="G97" s="77">
        <f t="shared" si="14"/>
        <v>0</v>
      </c>
      <c r="H97" s="78">
        <f t="shared" si="14"/>
        <v>3800</v>
      </c>
      <c r="I97" s="77">
        <f t="shared" si="14"/>
        <v>3800</v>
      </c>
      <c r="J97" s="77">
        <f t="shared" si="11"/>
        <v>3800</v>
      </c>
      <c r="K97" s="77">
        <f t="shared" si="12"/>
        <v>3800</v>
      </c>
      <c r="L97" s="77"/>
      <c r="M97" s="78">
        <f t="shared" si="14"/>
        <v>3800</v>
      </c>
      <c r="N97" s="77">
        <f t="shared" si="14"/>
        <v>3800</v>
      </c>
      <c r="O97" s="78">
        <f t="shared" si="14"/>
        <v>3800</v>
      </c>
      <c r="P97" s="77">
        <f t="shared" si="14"/>
        <v>3800</v>
      </c>
    </row>
    <row r="98" spans="1:16" s="19" customFormat="1">
      <c r="A98" s="112" t="s">
        <v>136</v>
      </c>
      <c r="B98" s="112" t="s">
        <v>137</v>
      </c>
      <c r="C98" s="113"/>
      <c r="D98" s="80" t="s">
        <v>53</v>
      </c>
      <c r="E98" s="114"/>
      <c r="F98" s="114"/>
      <c r="G98" s="114"/>
      <c r="H98" s="115"/>
      <c r="I98" s="114"/>
      <c r="J98" s="114"/>
      <c r="K98" s="114"/>
      <c r="L98" s="114"/>
      <c r="M98" s="115"/>
      <c r="N98" s="114"/>
      <c r="O98" s="115"/>
      <c r="P98" s="114"/>
    </row>
    <row r="99" spans="1:16" s="120" customFormat="1" ht="14.25">
      <c r="A99" s="116"/>
      <c r="B99" s="116"/>
      <c r="C99" s="117">
        <v>5111</v>
      </c>
      <c r="D99" s="118" t="s">
        <v>138</v>
      </c>
      <c r="E99" s="119"/>
      <c r="F99" s="119"/>
      <c r="G99" s="119"/>
      <c r="H99" s="119"/>
      <c r="I99" s="119"/>
      <c r="J99" s="119">
        <f t="shared" si="11"/>
        <v>0</v>
      </c>
      <c r="K99" s="119">
        <f t="shared" si="12"/>
        <v>0</v>
      </c>
      <c r="L99" s="119"/>
      <c r="M99" s="119"/>
      <c r="N99" s="119"/>
      <c r="O99" s="119"/>
      <c r="P99" s="119"/>
    </row>
    <row r="100" spans="1:16" s="120" customFormat="1" ht="14.25">
      <c r="A100" s="88"/>
      <c r="B100" s="88"/>
      <c r="C100" s="117">
        <v>5112</v>
      </c>
      <c r="D100" s="118" t="s">
        <v>139</v>
      </c>
      <c r="E100" s="119"/>
      <c r="F100" s="119"/>
      <c r="G100" s="119"/>
      <c r="H100" s="119"/>
      <c r="I100" s="119"/>
      <c r="J100" s="119">
        <f t="shared" si="11"/>
        <v>0</v>
      </c>
      <c r="K100" s="119">
        <f t="shared" si="12"/>
        <v>0</v>
      </c>
      <c r="L100" s="119"/>
      <c r="M100" s="119"/>
      <c r="N100" s="119"/>
      <c r="O100" s="119"/>
      <c r="P100" s="119"/>
    </row>
    <row r="101" spans="1:16" s="120" customFormat="1" ht="28.5">
      <c r="A101" s="88"/>
      <c r="B101" s="88"/>
      <c r="C101" s="117">
        <v>5113</v>
      </c>
      <c r="D101" s="118" t="s">
        <v>140</v>
      </c>
      <c r="E101" s="119"/>
      <c r="F101" s="119"/>
      <c r="G101" s="119"/>
      <c r="H101" s="119"/>
      <c r="I101" s="119"/>
      <c r="J101" s="119">
        <f t="shared" si="11"/>
        <v>0</v>
      </c>
      <c r="K101" s="119">
        <f t="shared" si="12"/>
        <v>0</v>
      </c>
      <c r="L101" s="119"/>
      <c r="M101" s="119"/>
      <c r="N101" s="119"/>
      <c r="O101" s="119"/>
      <c r="P101" s="119"/>
    </row>
    <row r="102" spans="1:16" s="120" customFormat="1" ht="14.25">
      <c r="A102" s="88"/>
      <c r="B102" s="88"/>
      <c r="C102" s="117">
        <v>5121</v>
      </c>
      <c r="D102" s="118" t="s">
        <v>141</v>
      </c>
      <c r="E102" s="119"/>
      <c r="F102" s="119"/>
      <c r="G102" s="119"/>
      <c r="H102" s="119"/>
      <c r="I102" s="119"/>
      <c r="J102" s="119">
        <f t="shared" si="11"/>
        <v>0</v>
      </c>
      <c r="K102" s="119">
        <f t="shared" si="12"/>
        <v>0</v>
      </c>
      <c r="L102" s="119"/>
      <c r="M102" s="119"/>
      <c r="N102" s="119"/>
      <c r="O102" s="119"/>
      <c r="P102" s="119"/>
    </row>
    <row r="103" spans="1:16" s="120" customFormat="1" ht="14.25">
      <c r="A103" s="88"/>
      <c r="B103" s="88"/>
      <c r="C103" s="117">
        <v>5122</v>
      </c>
      <c r="D103" s="118" t="s">
        <v>142</v>
      </c>
      <c r="E103" s="119"/>
      <c r="F103" s="119"/>
      <c r="G103" s="119"/>
      <c r="H103" s="119">
        <v>3800</v>
      </c>
      <c r="I103" s="119">
        <v>3800</v>
      </c>
      <c r="J103" s="119">
        <f t="shared" si="11"/>
        <v>3800</v>
      </c>
      <c r="K103" s="119">
        <f t="shared" si="12"/>
        <v>3800</v>
      </c>
      <c r="L103" s="119"/>
      <c r="M103" s="119">
        <v>3800</v>
      </c>
      <c r="N103" s="119">
        <v>3800</v>
      </c>
      <c r="O103" s="119">
        <v>3800</v>
      </c>
      <c r="P103" s="119">
        <v>3800</v>
      </c>
    </row>
    <row r="104" spans="1:16" s="120" customFormat="1" ht="14.25">
      <c r="A104" s="88"/>
      <c r="B104" s="88"/>
      <c r="C104" s="117">
        <v>5129</v>
      </c>
      <c r="D104" s="118" t="s">
        <v>143</v>
      </c>
      <c r="E104" s="119"/>
      <c r="F104" s="119"/>
      <c r="G104" s="119"/>
      <c r="H104" s="119"/>
      <c r="I104" s="119"/>
      <c r="J104" s="119">
        <f t="shared" si="11"/>
        <v>0</v>
      </c>
      <c r="K104" s="119">
        <f t="shared" si="12"/>
        <v>0</v>
      </c>
      <c r="L104" s="119"/>
      <c r="M104" s="119"/>
      <c r="N104" s="119"/>
      <c r="O104" s="119"/>
      <c r="P104" s="119"/>
    </row>
    <row r="105" spans="1:16" s="120" customFormat="1" ht="14.25">
      <c r="A105" s="88"/>
      <c r="B105" s="88"/>
      <c r="C105" s="117">
        <v>5131</v>
      </c>
      <c r="D105" s="118" t="s">
        <v>144</v>
      </c>
      <c r="E105" s="119"/>
      <c r="F105" s="119"/>
      <c r="G105" s="119"/>
      <c r="H105" s="119"/>
      <c r="I105" s="119"/>
      <c r="J105" s="119">
        <f t="shared" si="11"/>
        <v>0</v>
      </c>
      <c r="K105" s="119">
        <f t="shared" si="12"/>
        <v>0</v>
      </c>
      <c r="L105" s="119"/>
      <c r="M105" s="119"/>
      <c r="N105" s="119"/>
      <c r="O105" s="119"/>
      <c r="P105" s="119"/>
    </row>
    <row r="106" spans="1:16" s="120" customFormat="1" ht="14.25">
      <c r="A106" s="88"/>
      <c r="B106" s="88"/>
      <c r="C106" s="117">
        <v>5132</v>
      </c>
      <c r="D106" s="118" t="s">
        <v>145</v>
      </c>
      <c r="E106" s="119"/>
      <c r="F106" s="119"/>
      <c r="G106" s="119"/>
      <c r="H106" s="119"/>
      <c r="I106" s="119"/>
      <c r="J106" s="119">
        <f t="shared" si="11"/>
        <v>0</v>
      </c>
      <c r="K106" s="119">
        <f t="shared" si="12"/>
        <v>0</v>
      </c>
      <c r="L106" s="119"/>
      <c r="M106" s="119"/>
      <c r="N106" s="119"/>
      <c r="O106" s="119"/>
      <c r="P106" s="119"/>
    </row>
    <row r="107" spans="1:16" s="120" customFormat="1" ht="14.25">
      <c r="A107" s="88"/>
      <c r="B107" s="88"/>
      <c r="C107" s="117">
        <v>5133</v>
      </c>
      <c r="D107" s="118" t="s">
        <v>146</v>
      </c>
      <c r="E107" s="119"/>
      <c r="F107" s="119"/>
      <c r="G107" s="119"/>
      <c r="H107" s="119"/>
      <c r="I107" s="119"/>
      <c r="J107" s="119">
        <f t="shared" si="11"/>
        <v>0</v>
      </c>
      <c r="K107" s="119">
        <f t="shared" si="12"/>
        <v>0</v>
      </c>
      <c r="L107" s="119"/>
      <c r="M107" s="119"/>
      <c r="N107" s="119"/>
      <c r="O107" s="119"/>
      <c r="P107" s="119"/>
    </row>
    <row r="108" spans="1:16" s="120" customFormat="1" ht="14.25">
      <c r="A108" s="107"/>
      <c r="B108" s="107"/>
      <c r="C108" s="117">
        <v>5134</v>
      </c>
      <c r="D108" s="118" t="s">
        <v>147</v>
      </c>
      <c r="E108" s="119"/>
      <c r="F108" s="119"/>
      <c r="G108" s="119"/>
      <c r="H108" s="119"/>
      <c r="I108" s="119"/>
      <c r="J108" s="119">
        <f t="shared" si="11"/>
        <v>0</v>
      </c>
      <c r="K108" s="119">
        <f t="shared" si="12"/>
        <v>0</v>
      </c>
      <c r="L108" s="119"/>
      <c r="M108" s="119"/>
      <c r="N108" s="119"/>
      <c r="O108" s="119"/>
      <c r="P108" s="119"/>
    </row>
  </sheetData>
  <mergeCells count="15">
    <mergeCell ref="A2:J2"/>
    <mergeCell ref="D3:K3"/>
    <mergeCell ref="A6:B6"/>
    <mergeCell ref="A7:B7"/>
    <mergeCell ref="C7:D7"/>
    <mergeCell ref="E7:G7"/>
    <mergeCell ref="H7:K7"/>
    <mergeCell ref="A97:B97"/>
    <mergeCell ref="M7:N7"/>
    <mergeCell ref="O7:P7"/>
    <mergeCell ref="A10:A18"/>
    <mergeCell ref="B10:B12"/>
    <mergeCell ref="B13:B14"/>
    <mergeCell ref="B15:B16"/>
    <mergeCell ref="B17:B18"/>
  </mergeCells>
  <conditionalFormatting sqref="C8">
    <cfRule type="cellIs" dxfId="1" priority="2" stopIfTrue="1" operator="equal">
      <formula>0</formula>
    </cfRule>
  </conditionalFormatting>
  <conditionalFormatting sqref="D14:D1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2026-05-19T11:03:26Z</dcterms:modified>
  <cp:keywords>https://mul2-ararat.gov.am/tasks/378108/oneclick?token=87743e9cc2f1f2b83d45e791795b5e5d</cp:keywords>
</cp:coreProperties>
</file>